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-120" yWindow="-120" windowWidth="15600" windowHeight="11760"/>
  </bookViews>
  <sheets>
    <sheet name="Лист3" sheetId="1" r:id="rId1"/>
  </sheets>
  <definedNames>
    <definedName name="_xlnm.Print_Area" localSheetId="0">Лист3!$A$1:$X$116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/>
  <c r="I113"/>
  <c r="G106"/>
  <c r="S102"/>
  <c r="C102"/>
  <c r="C101"/>
  <c r="H108"/>
  <c r="B102"/>
  <c r="D102"/>
  <c r="W101"/>
  <c r="G114"/>
  <c r="Q101"/>
  <c r="P101"/>
  <c r="R101"/>
  <c r="N101"/>
  <c r="M101"/>
  <c r="O101"/>
  <c r="G101"/>
  <c r="K113"/>
  <c r="F101"/>
  <c r="E101"/>
  <c r="W100"/>
  <c r="V100"/>
  <c r="U100"/>
  <c r="T100"/>
  <c r="S100"/>
  <c r="Q100"/>
  <c r="P100"/>
  <c r="N100"/>
  <c r="M100"/>
  <c r="L100"/>
  <c r="K100"/>
  <c r="I100"/>
  <c r="H100"/>
  <c r="G100"/>
  <c r="F100"/>
  <c r="E100"/>
  <c r="C100"/>
  <c r="Z99"/>
  <c r="R99"/>
  <c r="O99"/>
  <c r="J99"/>
  <c r="Z98"/>
  <c r="R98"/>
  <c r="O98"/>
  <c r="J98"/>
  <c r="Z97"/>
  <c r="R97"/>
  <c r="O97"/>
  <c r="J97"/>
  <c r="Z96"/>
  <c r="R96"/>
  <c r="O96"/>
  <c r="J96"/>
  <c r="Z95"/>
  <c r="R95"/>
  <c r="O95"/>
  <c r="J95"/>
  <c r="Z94"/>
  <c r="R94"/>
  <c r="O94"/>
  <c r="J94"/>
  <c r="Z93"/>
  <c r="R93"/>
  <c r="O93"/>
  <c r="J93"/>
  <c r="Z92"/>
  <c r="R92"/>
  <c r="O92"/>
  <c r="J92"/>
  <c r="Z91"/>
  <c r="R91"/>
  <c r="O91"/>
  <c r="J91"/>
  <c r="Z90"/>
  <c r="R90"/>
  <c r="O90"/>
  <c r="J90"/>
  <c r="Z89"/>
  <c r="R89"/>
  <c r="O89"/>
  <c r="J89"/>
  <c r="Z88"/>
  <c r="R88"/>
  <c r="O88"/>
  <c r="J88"/>
  <c r="Z87"/>
  <c r="R87"/>
  <c r="O87"/>
  <c r="J87"/>
  <c r="Z86"/>
  <c r="R86"/>
  <c r="O86"/>
  <c r="J86"/>
  <c r="Z85"/>
  <c r="R85"/>
  <c r="O85"/>
  <c r="J85"/>
  <c r="Z84"/>
  <c r="R84"/>
  <c r="O84"/>
  <c r="J84"/>
  <c r="Z83"/>
  <c r="R83"/>
  <c r="O83"/>
  <c r="J83"/>
  <c r="Z82"/>
  <c r="R82"/>
  <c r="O82"/>
  <c r="J82"/>
  <c r="Z81"/>
  <c r="R81"/>
  <c r="O81"/>
  <c r="J81"/>
  <c r="Z80"/>
  <c r="R80"/>
  <c r="O80"/>
  <c r="J80"/>
  <c r="Z79"/>
  <c r="R79"/>
  <c r="O79"/>
  <c r="J79"/>
  <c r="Z78"/>
  <c r="R78"/>
  <c r="O78"/>
  <c r="J78"/>
  <c r="Z77"/>
  <c r="R77"/>
  <c r="O77"/>
  <c r="J77"/>
  <c r="Z76"/>
  <c r="R76"/>
  <c r="O76"/>
  <c r="J76"/>
  <c r="Z75"/>
  <c r="R75"/>
  <c r="O75"/>
  <c r="J75"/>
  <c r="Z74"/>
  <c r="R74"/>
  <c r="O74"/>
  <c r="J74"/>
  <c r="Z73"/>
  <c r="R73"/>
  <c r="O73"/>
  <c r="J73"/>
  <c r="Z72"/>
  <c r="R72"/>
  <c r="O72"/>
  <c r="J72"/>
  <c r="Z71"/>
  <c r="R71"/>
  <c r="O71"/>
  <c r="J71"/>
  <c r="Z70"/>
  <c r="R70"/>
  <c r="O70"/>
  <c r="J70"/>
  <c r="Z69"/>
  <c r="R69"/>
  <c r="O69"/>
  <c r="J69"/>
  <c r="Z68"/>
  <c r="R68"/>
  <c r="O68"/>
  <c r="J68"/>
  <c r="Z67"/>
  <c r="R67"/>
  <c r="O67"/>
  <c r="J67"/>
  <c r="Z66"/>
  <c r="R66"/>
  <c r="O66"/>
  <c r="J66"/>
  <c r="Z65"/>
  <c r="R65"/>
  <c r="O65"/>
  <c r="J65"/>
  <c r="Z64"/>
  <c r="R64"/>
  <c r="O64"/>
  <c r="J64"/>
  <c r="Z63"/>
  <c r="R63"/>
  <c r="O63"/>
  <c r="J63"/>
  <c r="Z62"/>
  <c r="R62"/>
  <c r="O62"/>
  <c r="J62"/>
  <c r="Z61"/>
  <c r="R61"/>
  <c r="O61"/>
  <c r="J61"/>
  <c r="Z60"/>
  <c r="R60"/>
  <c r="O60"/>
  <c r="J60"/>
  <c r="Z59"/>
  <c r="R59"/>
  <c r="O59"/>
  <c r="J59"/>
  <c r="Z58"/>
  <c r="R58"/>
  <c r="O58"/>
  <c r="J58"/>
  <c r="Z57"/>
  <c r="R57"/>
  <c r="O57"/>
  <c r="J57"/>
  <c r="Z56"/>
  <c r="R56"/>
  <c r="O56"/>
  <c r="J56"/>
  <c r="Z55"/>
  <c r="R55"/>
  <c r="O55"/>
  <c r="J55"/>
  <c r="Z54"/>
  <c r="R54"/>
  <c r="O54"/>
  <c r="J54"/>
  <c r="Z53"/>
  <c r="R53"/>
  <c r="O53"/>
  <c r="J53"/>
  <c r="Z52"/>
  <c r="R52"/>
  <c r="O52"/>
  <c r="J52"/>
  <c r="Z51"/>
  <c r="R51"/>
  <c r="O51"/>
  <c r="J51"/>
  <c r="Z50"/>
  <c r="R50"/>
  <c r="O50"/>
  <c r="J50"/>
  <c r="Z49"/>
  <c r="R49"/>
  <c r="O49"/>
  <c r="J49"/>
  <c r="Z48"/>
  <c r="R48"/>
  <c r="O48"/>
  <c r="J48"/>
  <c r="Z47"/>
  <c r="R47"/>
  <c r="O47"/>
  <c r="J47"/>
  <c r="Z46"/>
  <c r="R46"/>
  <c r="O46"/>
  <c r="J46"/>
  <c r="Z45"/>
  <c r="R45"/>
  <c r="O45"/>
  <c r="J45"/>
  <c r="Z44"/>
  <c r="R44"/>
  <c r="O44"/>
  <c r="J44"/>
  <c r="Z43"/>
  <c r="R43"/>
  <c r="O43"/>
  <c r="J43"/>
  <c r="Z42"/>
  <c r="R42"/>
  <c r="O42"/>
  <c r="J42"/>
  <c r="Z41"/>
  <c r="R41"/>
  <c r="O41"/>
  <c r="J41"/>
  <c r="Z40"/>
  <c r="R40"/>
  <c r="O40"/>
  <c r="J40"/>
  <c r="Z39"/>
  <c r="R39"/>
  <c r="O39"/>
  <c r="J39"/>
  <c r="Z38"/>
  <c r="R38"/>
  <c r="O38"/>
  <c r="J38"/>
  <c r="Z37"/>
  <c r="R37"/>
  <c r="O37"/>
  <c r="J37"/>
  <c r="Z36"/>
  <c r="R36"/>
  <c r="O36"/>
  <c r="J36"/>
  <c r="Z35"/>
  <c r="R35"/>
  <c r="O35"/>
  <c r="J35"/>
  <c r="Z34"/>
  <c r="R34"/>
  <c r="O34"/>
  <c r="J34"/>
  <c r="Z33"/>
  <c r="R33"/>
  <c r="O33"/>
  <c r="J33"/>
  <c r="Z32"/>
  <c r="R32"/>
  <c r="O32"/>
  <c r="J32"/>
  <c r="Z31"/>
  <c r="R31"/>
  <c r="O31"/>
  <c r="J31"/>
  <c r="Z30"/>
  <c r="R30"/>
  <c r="R100"/>
  <c r="O30"/>
  <c r="O100"/>
  <c r="J30"/>
  <c r="J100"/>
  <c r="A22"/>
  <c r="H110"/>
  <c r="L115"/>
  <c r="G115"/>
  <c r="H109"/>
  <c r="L114"/>
</calcChain>
</file>

<file path=xl/sharedStrings.xml><?xml version="1.0" encoding="utf-8"?>
<sst xmlns="http://schemas.openxmlformats.org/spreadsheetml/2006/main" count="1222" uniqueCount="162">
  <si>
    <t>Отчёт о теплопотреблении по прибором УУТЭ за январь 2021</t>
  </si>
  <si>
    <r>
      <t xml:space="preserve">Абонент:  </t>
    </r>
    <r>
      <rPr>
        <b/>
        <sz val="10"/>
        <rFont val="Arial Cyr"/>
        <charset val="204"/>
      </rPr>
      <t>ЖК Клёны ИТП 1.1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</si>
  <si>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</si>
  <si>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</si>
  <si>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</si>
  <si>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</si>
  <si>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charset val="204"/>
      </rPr>
      <t xml:space="preserve">Старопетергофский пр.,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</si>
  <si>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</si>
  <si>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</si>
  <si>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</si>
  <si>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</si>
  <si>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</si>
  <si>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</si>
  <si>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</si>
  <si>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</si>
  <si>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</si>
  <si>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</si>
  <si>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</si>
  <si>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ТВ7-19087839-ч-0121.txt</t>
  </si>
  <si>
    <t>Вычислитель:</t>
  </si>
  <si>
    <t>ТВ7 № 19087839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</si>
  <si>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</si>
  <si>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</si>
  <si>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</si>
  <si>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</si>
  <si>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</si>
  <si>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charset val="204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</si>
  <si>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</si>
  <si>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</si>
  <si>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</si>
  <si>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</si>
  <si>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</si>
  <si>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</si>
  <si>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</si>
  <si>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</si>
  <si>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charset val="204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</si>
  <si>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</si>
  <si>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</si>
  <si>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</si>
  <si>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</si>
  <si>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</si>
  <si>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</si>
  <si>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</si>
  <si>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</si>
  <si>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</si>
  <si>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</si>
  <si>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</si>
  <si>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</si>
  <si>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</si>
  <si>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</si>
  <si>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</si>
  <si>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</si>
  <si>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</si>
  <si>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</si>
  <si>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</si>
  <si>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</si>
  <si>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</si>
  <si>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</si>
  <si>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</si>
  <si>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</si>
  <si>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</si>
  <si>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</si>
  <si>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</si>
  <si>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</si>
  <si>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23.12.2020 по 22.01.2021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</si>
  <si>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</si>
  <si>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</si>
  <si>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</si>
  <si>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</si>
  <si>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</si>
  <si>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</si>
  <si>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</si>
  <si>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</si>
  <si>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</si>
  <si>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</si>
  <si>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</si>
  <si>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</si>
  <si>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</si>
  <si>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</si>
  <si>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</si>
  <si>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</si>
  <si>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</si>
  <si>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</si>
  <si>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</si>
  <si>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</si>
  <si>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</si>
  <si>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</si>
  <si>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</si>
  <si>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</si>
  <si>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</si>
  <si>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</si>
  <si>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</si>
  <si>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</si>
  <si>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</si>
  <si>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</si>
  <si>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23.12.20</t>
  </si>
  <si>
    <t>24.12.20</t>
  </si>
  <si>
    <t>25.12.20</t>
  </si>
  <si>
    <t>26.12.20</t>
  </si>
  <si>
    <t>27.12.20</t>
  </si>
  <si>
    <t>P1&lt;;V1!;P2&lt;;dt;Q&lt;;</t>
  </si>
  <si>
    <t>28.12.20</t>
  </si>
  <si>
    <t>29.12.20</t>
  </si>
  <si>
    <t>30.12.20</t>
  </si>
  <si>
    <t>31.12.20</t>
  </si>
  <si>
    <t>01.01.21</t>
  </si>
  <si>
    <t>02.01.21</t>
  </si>
  <si>
    <t>03.01.21</t>
  </si>
  <si>
    <t>04.01.21</t>
  </si>
  <si>
    <t>05.01.21</t>
  </si>
  <si>
    <t>06.01.21</t>
  </si>
  <si>
    <t>07.01.21</t>
  </si>
  <si>
    <t>08.01.21</t>
  </si>
  <si>
    <t>09.01.21</t>
  </si>
  <si>
    <t>10.01.21</t>
  </si>
  <si>
    <t>11.01.21</t>
  </si>
  <si>
    <t>12.01.21</t>
  </si>
  <si>
    <t>13.01.21</t>
  </si>
  <si>
    <t>14.01.21</t>
  </si>
  <si>
    <t>15.01.21</t>
  </si>
  <si>
    <t>16.01.21</t>
  </si>
  <si>
    <t>17.01.21</t>
  </si>
  <si>
    <t>18.01.21</t>
  </si>
  <si>
    <t>19.01.21</t>
  </si>
  <si>
    <t>20.01.21</t>
  </si>
  <si>
    <t>21.01.21</t>
  </si>
  <si>
    <t>22.01.21</t>
  </si>
  <si>
    <t>Q&lt;;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</si>
  <si>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</si>
  <si>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</si>
  <si>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</si>
  <si>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</si>
  <si>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</si>
  <si>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</si>
  <si>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</si>
  <si>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</si>
  <si>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</si>
  <si>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</si>
  <si>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</si>
  <si>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</si>
  <si>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</si>
  <si>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22.12.20 23:00</t>
  </si>
  <si>
    <t>22.01.21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</si>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</sst>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0.000"/>
    <numFmt numFmtId="166" formatCode="0.0"/>
  </numFmts>
  <fonts count="38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Arial Cyr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u/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0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1"/>
      <color indexed="9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Arial Cyr"/>
      <charset val="204"/>
    </font>
    <font>
      <sz val="14"/>
      <name val="Arial Cyr"/>
      <charset val="204"/>
    </font>
    <font>
      <b/>
      <sz val="14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8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 Cyr"/>
      <charset val="204"/>
    </font>
    <font>
      <sz val="9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63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9" fontId="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49" fontId="11" fillId="0" borderId="0" xfId="0" applyNumberFormat="1" applyFont="1"/>
    <xf numFmtId="49" fontId="9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vertical="center" shrinkToFit="1"/>
    </xf>
    <xf numFmtId="2" fontId="11" fillId="0" borderId="0" xfId="0" applyNumberFormat="1" applyFont="1" applyBorder="1" applyAlignment="1">
      <alignment horizontal="left" vertical="center" shrinkToFit="1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shrinkToFit="1"/>
    </xf>
    <xf numFmtId="2" fontId="9" fillId="0" borderId="0" xfId="0" applyNumberFormat="1" applyFont="1" applyBorder="1" applyAlignment="1">
      <alignment horizontal="left" vertical="center" shrinkToFit="1"/>
    </xf>
    <xf numFmtId="2" fontId="9" fillId="0" borderId="0" xfId="0" applyNumberFormat="1" applyFont="1" applyBorder="1" applyAlignment="1">
      <alignment horizontal="left" vertical="center"/>
    </xf>
    <xf numFmtId="49" fontId="9" fillId="0" borderId="3" xfId="0" applyNumberFormat="1" applyFont="1" applyBorder="1"/>
    <xf numFmtId="49" fontId="9" fillId="0" borderId="0" xfId="0" applyNumberFormat="1" applyFont="1" applyBorder="1"/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shrinkToFit="1"/>
    </xf>
    <xf numFmtId="2" fontId="9" fillId="0" borderId="0" xfId="0" applyNumberFormat="1" applyFont="1" applyBorder="1" applyAlignment="1">
      <alignment horizontal="left" shrinkToFit="1"/>
    </xf>
    <xf numFmtId="2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/>
    <xf numFmtId="2" fontId="8" fillId="0" borderId="0" xfId="0" applyNumberFormat="1" applyFont="1" applyFill="1" applyBorder="1"/>
    <xf numFmtId="0" fontId="17" fillId="0" borderId="0" xfId="0" applyFont="1" applyFill="1"/>
    <xf numFmtId="1" fontId="17" fillId="0" borderId="0" xfId="0" applyNumberFormat="1" applyFont="1" applyFill="1"/>
    <xf numFmtId="49" fontId="14" fillId="0" borderId="3" xfId="0" applyNumberFormat="1" applyFont="1" applyFill="1" applyBorder="1"/>
    <xf numFmtId="49" fontId="14" fillId="0" borderId="0" xfId="0" applyNumberFormat="1" applyFont="1" applyBorder="1"/>
    <xf numFmtId="2" fontId="14" fillId="0" borderId="0" xfId="0" applyNumberFormat="1" applyFont="1" applyBorder="1"/>
    <xf numFmtId="2" fontId="18" fillId="0" borderId="0" xfId="0" applyNumberFormat="1" applyFont="1" applyBorder="1"/>
    <xf numFmtId="49" fontId="18" fillId="0" borderId="0" xfId="0" applyNumberFormat="1" applyFont="1" applyBorder="1"/>
    <xf numFmtId="2" fontId="17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/>
    <xf numFmtId="0" fontId="14" fillId="0" borderId="3" xfId="0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2" fontId="19" fillId="0" borderId="0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/>
    <xf numFmtId="2" fontId="20" fillId="0" borderId="0" xfId="0" applyNumberFormat="1" applyFont="1" applyFill="1" applyBorder="1"/>
    <xf numFmtId="0" fontId="20" fillId="0" borderId="0" xfId="0" applyFont="1" applyFill="1" applyBorder="1"/>
    <xf numFmtId="2" fontId="21" fillId="0" borderId="3" xfId="2" applyNumberFormat="1" applyFont="1" applyFill="1" applyBorder="1"/>
    <xf numFmtId="2" fontId="21" fillId="0" borderId="0" xfId="2" applyNumberFormat="1" applyFont="1" applyFill="1" applyBorder="1"/>
    <xf numFmtId="2" fontId="14" fillId="0" borderId="0" xfId="0" applyNumberFormat="1" applyFont="1" applyFill="1" applyBorder="1" applyAlignment="1"/>
    <xf numFmtId="0" fontId="8" fillId="0" borderId="1" xfId="0" applyFont="1" applyFill="1" applyBorder="1"/>
    <xf numFmtId="2" fontId="9" fillId="0" borderId="2" xfId="0" applyNumberFormat="1" applyFont="1" applyFill="1" applyBorder="1" applyAlignment="1">
      <alignment horizontal="left" vertical="center"/>
    </xf>
    <xf numFmtId="2" fontId="9" fillId="0" borderId="6" xfId="0" applyNumberFormat="1" applyFont="1" applyFill="1" applyBorder="1" applyAlignment="1">
      <alignment horizontal="left" vertical="center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5" fillId="0" borderId="0" xfId="0" applyFont="1" applyFill="1" applyBorder="1"/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/>
    </xf>
    <xf numFmtId="2" fontId="11" fillId="2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166" fontId="22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6" fontId="9" fillId="0" borderId="23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166" fontId="22" fillId="0" borderId="25" xfId="0" applyNumberFormat="1" applyFont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14" fontId="23" fillId="0" borderId="26" xfId="0" applyNumberFormat="1" applyFont="1" applyBorder="1"/>
    <xf numFmtId="1" fontId="23" fillId="0" borderId="27" xfId="0" applyNumberFormat="1" applyFont="1" applyBorder="1" applyAlignment="1">
      <alignment horizontal="center"/>
    </xf>
    <xf numFmtId="1" fontId="23" fillId="0" borderId="28" xfId="0" applyNumberFormat="1" applyFont="1" applyBorder="1" applyAlignment="1">
      <alignment horizontal="center" shrinkToFit="1"/>
    </xf>
    <xf numFmtId="2" fontId="23" fillId="0" borderId="26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23" fillId="2" borderId="11" xfId="0" applyNumberFormat="1" applyFont="1" applyFill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2" fontId="23" fillId="0" borderId="28" xfId="0" applyNumberFormat="1" applyFont="1" applyBorder="1" applyAlignment="1">
      <alignment horizontal="center"/>
    </xf>
    <xf numFmtId="2" fontId="23" fillId="2" borderId="10" xfId="0" applyNumberFormat="1" applyFont="1" applyFill="1" applyBorder="1" applyAlignment="1">
      <alignment horizontal="center"/>
    </xf>
    <xf numFmtId="0" fontId="8" fillId="3" borderId="0" xfId="0" applyFont="1" applyFill="1"/>
    <xf numFmtId="0" fontId="24" fillId="0" borderId="0" xfId="0" applyFont="1" applyFill="1"/>
    <xf numFmtId="14" fontId="23" fillId="0" borderId="33" xfId="0" applyNumberFormat="1" applyFont="1" applyBorder="1"/>
    <xf numFmtId="1" fontId="23" fillId="0" borderId="31" xfId="0" applyNumberFormat="1" applyFont="1" applyBorder="1" applyAlignment="1">
      <alignment horizontal="center"/>
    </xf>
    <xf numFmtId="1" fontId="23" fillId="0" borderId="34" xfId="0" applyNumberFormat="1" applyFont="1" applyBorder="1" applyAlignment="1">
      <alignment horizontal="center" shrinkToFit="1"/>
    </xf>
    <xf numFmtId="2" fontId="23" fillId="0" borderId="33" xfId="0" applyNumberFormat="1" applyFont="1" applyBorder="1" applyAlignment="1">
      <alignment horizontal="center"/>
    </xf>
    <xf numFmtId="2" fontId="23" fillId="0" borderId="35" xfId="0" applyNumberFormat="1" applyFont="1" applyBorder="1" applyAlignment="1">
      <alignment horizontal="center"/>
    </xf>
    <xf numFmtId="2" fontId="23" fillId="0" borderId="36" xfId="0" applyNumberFormat="1" applyFont="1" applyBorder="1" applyAlignment="1">
      <alignment horizontal="center"/>
    </xf>
    <xf numFmtId="2" fontId="23" fillId="0" borderId="5" xfId="0" applyNumberFormat="1" applyFont="1" applyFill="1" applyBorder="1" applyAlignment="1">
      <alignment horizontal="center"/>
    </xf>
    <xf numFmtId="2" fontId="23" fillId="0" borderId="37" xfId="0" applyNumberFormat="1" applyFont="1" applyFill="1" applyBorder="1" applyAlignment="1">
      <alignment horizontal="center"/>
    </xf>
    <xf numFmtId="2" fontId="23" fillId="2" borderId="38" xfId="0" applyNumberFormat="1" applyFont="1" applyFill="1" applyBorder="1" applyAlignment="1">
      <alignment horizontal="center"/>
    </xf>
    <xf numFmtId="14" fontId="23" fillId="0" borderId="33" xfId="0" applyNumberFormat="1" applyFont="1" applyFill="1" applyBorder="1"/>
    <xf numFmtId="1" fontId="23" fillId="0" borderId="31" xfId="0" applyNumberFormat="1" applyFont="1" applyFill="1" applyBorder="1" applyAlignment="1">
      <alignment horizontal="center"/>
    </xf>
    <xf numFmtId="1" fontId="23" fillId="0" borderId="34" xfId="0" applyNumberFormat="1" applyFont="1" applyFill="1" applyBorder="1" applyAlignment="1">
      <alignment horizontal="center" shrinkToFit="1"/>
    </xf>
    <xf numFmtId="2" fontId="23" fillId="0" borderId="33" xfId="0" applyNumberFormat="1" applyFont="1" applyFill="1" applyBorder="1" applyAlignment="1">
      <alignment horizontal="center"/>
    </xf>
    <xf numFmtId="2" fontId="23" fillId="0" borderId="31" xfId="0" applyNumberFormat="1" applyFont="1" applyFill="1" applyBorder="1" applyAlignment="1">
      <alignment horizontal="center"/>
    </xf>
    <xf numFmtId="2" fontId="23" fillId="0" borderId="35" xfId="0" applyNumberFormat="1" applyFont="1" applyFill="1" applyBorder="1" applyAlignment="1">
      <alignment horizontal="center"/>
    </xf>
    <xf numFmtId="14" fontId="23" fillId="0" borderId="39" xfId="0" applyNumberFormat="1" applyFont="1" applyBorder="1"/>
    <xf numFmtId="1" fontId="23" fillId="0" borderId="40" xfId="0" applyNumberFormat="1" applyFont="1" applyBorder="1" applyAlignment="1">
      <alignment horizontal="center"/>
    </xf>
    <xf numFmtId="1" fontId="23" fillId="0" borderId="41" xfId="0" applyNumberFormat="1" applyFont="1" applyBorder="1" applyAlignment="1">
      <alignment horizontal="center" shrinkToFit="1"/>
    </xf>
    <xf numFmtId="2" fontId="23" fillId="0" borderId="39" xfId="0" applyNumberFormat="1" applyFont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2" fontId="23" fillId="0" borderId="42" xfId="0" applyNumberFormat="1" applyFont="1" applyBorder="1" applyAlignment="1">
      <alignment horizontal="center"/>
    </xf>
    <xf numFmtId="2" fontId="23" fillId="0" borderId="43" xfId="0" applyNumberFormat="1" applyFont="1" applyBorder="1" applyAlignment="1">
      <alignment horizontal="center"/>
    </xf>
    <xf numFmtId="2" fontId="23" fillId="2" borderId="17" xfId="0" applyNumberFormat="1" applyFont="1" applyFill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2" fontId="23" fillId="2" borderId="45" xfId="0" applyNumberFormat="1" applyFont="1" applyFill="1" applyBorder="1" applyAlignment="1">
      <alignment horizontal="center"/>
    </xf>
    <xf numFmtId="2" fontId="25" fillId="4" borderId="26" xfId="0" applyNumberFormat="1" applyFont="1" applyFill="1" applyBorder="1"/>
    <xf numFmtId="2" fontId="25" fillId="4" borderId="46" xfId="0" applyNumberFormat="1" applyFont="1" applyFill="1" applyBorder="1" applyAlignment="1">
      <alignment horizontal="center" shrinkToFit="1"/>
    </xf>
    <xf numFmtId="2" fontId="26" fillId="4" borderId="28" xfId="0" applyNumberFormat="1" applyFont="1" applyFill="1" applyBorder="1" applyAlignment="1">
      <alignment horizontal="center" shrinkToFit="1"/>
    </xf>
    <xf numFmtId="2" fontId="25" fillId="4" borderId="26" xfId="0" applyNumberFormat="1" applyFont="1" applyFill="1" applyBorder="1" applyAlignment="1">
      <alignment horizontal="center" shrinkToFit="1"/>
    </xf>
    <xf numFmtId="2" fontId="25" fillId="4" borderId="27" xfId="0" applyNumberFormat="1" applyFont="1" applyFill="1" applyBorder="1" applyAlignment="1">
      <alignment horizontal="center" shrinkToFit="1"/>
    </xf>
    <xf numFmtId="2" fontId="25" fillId="4" borderId="29" xfId="0" applyNumberFormat="1" applyFont="1" applyFill="1" applyBorder="1" applyAlignment="1">
      <alignment horizontal="center" shrinkToFit="1"/>
    </xf>
    <xf numFmtId="2" fontId="25" fillId="4" borderId="32" xfId="0" applyNumberFormat="1" applyFont="1" applyFill="1" applyBorder="1" applyAlignment="1">
      <alignment horizontal="center" shrinkToFit="1"/>
    </xf>
    <xf numFmtId="2" fontId="25" fillId="2" borderId="27" xfId="0" applyNumberFormat="1" applyFont="1" applyFill="1" applyBorder="1" applyAlignment="1">
      <alignment horizontal="center" shrinkToFit="1"/>
    </xf>
    <xf numFmtId="2" fontId="25" fillId="4" borderId="28" xfId="0" applyNumberFormat="1" applyFont="1" applyFill="1" applyBorder="1" applyAlignment="1">
      <alignment horizontal="center" shrinkToFit="1"/>
    </xf>
    <xf numFmtId="2" fontId="25" fillId="2" borderId="15" xfId="0" applyNumberFormat="1" applyFont="1" applyFill="1" applyBorder="1" applyAlignment="1">
      <alignment horizontal="center" shrinkToFit="1"/>
    </xf>
    <xf numFmtId="0" fontId="25" fillId="4" borderId="47" xfId="0" applyNumberFormat="1" applyFont="1" applyFill="1" applyBorder="1"/>
    <xf numFmtId="2" fontId="25" fillId="4" borderId="48" xfId="0" applyNumberFormat="1" applyFont="1" applyFill="1" applyBorder="1" applyAlignment="1">
      <alignment horizontal="center" shrinkToFit="1"/>
    </xf>
    <xf numFmtId="0" fontId="26" fillId="4" borderId="49" xfId="0" applyFont="1" applyFill="1" applyBorder="1" applyAlignment="1">
      <alignment horizontal="center" shrinkToFit="1"/>
    </xf>
    <xf numFmtId="2" fontId="25" fillId="4" borderId="20" xfId="0" applyNumberFormat="1" applyFont="1" applyFill="1" applyBorder="1" applyAlignment="1">
      <alignment horizontal="center" shrinkToFit="1"/>
    </xf>
    <xf numFmtId="2" fontId="25" fillId="4" borderId="21" xfId="0" applyNumberFormat="1" applyFont="1" applyFill="1" applyBorder="1" applyAlignment="1">
      <alignment horizontal="center" shrinkToFit="1"/>
    </xf>
    <xf numFmtId="2" fontId="26" fillId="4" borderId="21" xfId="0" applyNumberFormat="1" applyFont="1" applyFill="1" applyBorder="1" applyAlignment="1">
      <alignment horizontal="center" shrinkToFit="1"/>
    </xf>
    <xf numFmtId="2" fontId="26" fillId="4" borderId="22" xfId="0" applyNumberFormat="1" applyFont="1" applyFill="1" applyBorder="1" applyAlignment="1">
      <alignment horizontal="center" shrinkToFit="1"/>
    </xf>
    <xf numFmtId="2" fontId="25" fillId="4" borderId="50" xfId="0" applyNumberFormat="1" applyFont="1" applyFill="1" applyBorder="1" applyAlignment="1">
      <alignment horizontal="center" shrinkToFit="1"/>
    </xf>
    <xf numFmtId="2" fontId="27" fillId="4" borderId="48" xfId="0" applyNumberFormat="1" applyFont="1" applyFill="1" applyBorder="1" applyAlignment="1">
      <alignment horizontal="center" shrinkToFit="1"/>
    </xf>
    <xf numFmtId="2" fontId="25" fillId="2" borderId="48" xfId="0" applyNumberFormat="1" applyFont="1" applyFill="1" applyBorder="1" applyAlignment="1">
      <alignment horizontal="center" shrinkToFit="1"/>
    </xf>
    <xf numFmtId="2" fontId="26" fillId="4" borderId="49" xfId="0" applyNumberFormat="1" applyFont="1" applyFill="1" applyBorder="1" applyAlignment="1">
      <alignment horizontal="center" shrinkToFit="1"/>
    </xf>
    <xf numFmtId="2" fontId="25" fillId="4" borderId="51" xfId="0" applyNumberFormat="1" applyFont="1" applyFill="1" applyBorder="1" applyAlignment="1">
      <alignment horizontal="center" shrinkToFit="1"/>
    </xf>
    <xf numFmtId="2" fontId="27" fillId="2" borderId="23" xfId="0" applyNumberFormat="1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horizontal="center" shrinkToFit="1"/>
    </xf>
    <xf numFmtId="2" fontId="14" fillId="0" borderId="0" xfId="0" applyNumberFormat="1" applyFont="1" applyFill="1" applyBorder="1" applyAlignment="1">
      <alignment horizontal="center" shrinkToFit="1"/>
    </xf>
    <xf numFmtId="166" fontId="14" fillId="0" borderId="0" xfId="0" applyNumberFormat="1" applyFont="1" applyFill="1" applyBorder="1" applyAlignment="1">
      <alignment horizontal="center" shrinkToFit="1"/>
    </xf>
    <xf numFmtId="2" fontId="18" fillId="0" borderId="0" xfId="0" applyNumberFormat="1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0" fontId="2" fillId="0" borderId="52" xfId="0" applyFont="1" applyFill="1" applyBorder="1" applyAlignment="1"/>
    <xf numFmtId="0" fontId="2" fillId="0" borderId="53" xfId="0" applyFont="1" applyFill="1" applyBorder="1" applyAlignment="1"/>
    <xf numFmtId="0" fontId="28" fillId="0" borderId="0" xfId="0" applyFont="1" applyFill="1" applyBorder="1" applyAlignment="1"/>
    <xf numFmtId="2" fontId="28" fillId="0" borderId="0" xfId="0" applyNumberFormat="1" applyFont="1" applyFill="1" applyBorder="1" applyAlignment="1"/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0" fontId="28" fillId="0" borderId="0" xfId="0" applyFont="1" applyFill="1"/>
    <xf numFmtId="2" fontId="28" fillId="0" borderId="0" xfId="0" applyNumberFormat="1" applyFont="1" applyFill="1"/>
    <xf numFmtId="2" fontId="28" fillId="0" borderId="0" xfId="0" applyNumberFormat="1" applyFont="1" applyFill="1" applyBorder="1"/>
    <xf numFmtId="2" fontId="5" fillId="0" borderId="0" xfId="0" applyNumberFormat="1" applyFont="1" applyFill="1" applyBorder="1"/>
    <xf numFmtId="0" fontId="0" fillId="0" borderId="0" xfId="0" applyNumberFormat="1" applyFont="1" applyFill="1" applyBorder="1" applyAlignment="1" applyProtection="1"/>
    <xf numFmtId="49" fontId="23" fillId="0" borderId="0" xfId="0" applyNumberFormat="1" applyFont="1"/>
    <xf numFmtId="0" fontId="31" fillId="0" borderId="0" xfId="0" applyFont="1" applyFill="1"/>
    <xf numFmtId="2" fontId="31" fillId="0" borderId="0" xfId="0" applyNumberFormat="1" applyFont="1" applyFill="1"/>
    <xf numFmtId="0" fontId="31" fillId="0" borderId="0" xfId="0" applyFont="1" applyFill="1" applyAlignment="1">
      <alignment vertical="center"/>
    </xf>
    <xf numFmtId="2" fontId="32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center"/>
    </xf>
    <xf numFmtId="2" fontId="31" fillId="0" borderId="0" xfId="0" applyNumberFormat="1" applyFont="1" applyFill="1" applyAlignment="1">
      <alignment horizontal="right" vertical="center"/>
    </xf>
    <xf numFmtId="49" fontId="26" fillId="0" borderId="0" xfId="0" applyNumberFormat="1" applyFont="1"/>
    <xf numFmtId="2" fontId="32" fillId="0" borderId="0" xfId="0" applyNumberFormat="1" applyFont="1" applyFill="1" applyAlignment="1">
      <alignment horizontal="center"/>
    </xf>
    <xf numFmtId="2" fontId="32" fillId="0" borderId="0" xfId="1" applyNumberFormat="1" applyFont="1" applyFill="1" applyAlignment="1">
      <alignment horizontal="center" vertical="center"/>
    </xf>
    <xf numFmtId="164" fontId="0" fillId="0" borderId="0" xfId="3" applyNumberFormat="1" applyFont="1"/>
    <xf numFmtId="0" fontId="33" fillId="0" borderId="0" xfId="0" applyFont="1" applyFill="1"/>
    <xf numFmtId="0" fontId="0" fillId="0" borderId="0" xfId="0" applyFont="1" applyBorder="1"/>
    <xf numFmtId="49" fontId="4" fillId="0" borderId="0" xfId="0" applyNumberFormat="1" applyFont="1"/>
    <xf numFmtId="49" fontId="23" fillId="0" borderId="0" xfId="0" applyNumberFormat="1" applyFont="1" applyAlignment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49" fontId="34" fillId="0" borderId="0" xfId="0" applyNumberFormat="1" applyFont="1" applyAlignment="1">
      <alignment horizontal="center"/>
    </xf>
    <xf numFmtId="2" fontId="23" fillId="0" borderId="0" xfId="0" applyNumberFormat="1" applyFont="1" applyFill="1" applyBorder="1" applyAlignment="1" applyProtection="1">
      <alignment horizontal="right" vertical="center"/>
    </xf>
    <xf numFmtId="165" fontId="34" fillId="0" borderId="0" xfId="0" applyNumberFormat="1" applyFont="1" applyAlignment="1">
      <alignment horizontal="center"/>
    </xf>
    <xf numFmtId="49" fontId="35" fillId="0" borderId="0" xfId="0" applyNumberFormat="1" applyFont="1" applyBorder="1"/>
    <xf numFmtId="165" fontId="4" fillId="0" borderId="0" xfId="1" applyNumberFormat="1" applyFont="1" applyFill="1" applyAlignment="1">
      <alignment horizontal="center" vertical="center"/>
    </xf>
    <xf numFmtId="49" fontId="23" fillId="0" borderId="0" xfId="0" applyNumberFormat="1" applyFont="1" applyBorder="1" applyAlignment="1"/>
    <xf numFmtId="0" fontId="33" fillId="0" borderId="0" xfId="0" applyFont="1" applyFill="1" applyBorder="1"/>
    <xf numFmtId="49" fontId="23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right" vertical="center"/>
    </xf>
    <xf numFmtId="165" fontId="34" fillId="0" borderId="0" xfId="0" applyNumberFormat="1" applyFont="1" applyBorder="1" applyAlignment="1">
      <alignment horizontal="left" vertical="top"/>
    </xf>
    <xf numFmtId="165" fontId="34" fillId="0" borderId="0" xfId="0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/>
    <xf numFmtId="49" fontId="35" fillId="0" borderId="0" xfId="0" applyNumberFormat="1" applyFont="1"/>
    <xf numFmtId="165" fontId="4" fillId="0" borderId="0" xfId="1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49" fontId="36" fillId="0" borderId="0" xfId="0" applyNumberFormat="1" applyFont="1" applyBorder="1" applyAlignment="1"/>
    <xf numFmtId="165" fontId="4" fillId="0" borderId="0" xfId="1" applyNumberFormat="1" applyFont="1" applyFill="1" applyAlignment="1">
      <alignment vertical="center"/>
    </xf>
    <xf numFmtId="49" fontId="35" fillId="0" borderId="0" xfId="0" applyNumberFormat="1" applyFont="1" applyBorder="1" applyAlignment="1"/>
    <xf numFmtId="0" fontId="37" fillId="0" borderId="0" xfId="0" applyFont="1" applyFill="1"/>
    <xf numFmtId="49" fontId="29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/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center"/>
    </xf>
    <xf numFmtId="2" fontId="4" fillId="0" borderId="0" xfId="1" applyNumberFormat="1" applyFont="1" applyFill="1" applyAlignment="1">
      <alignment horizontal="center" vertical="center"/>
    </xf>
    <xf numFmtId="2" fontId="23" fillId="0" borderId="0" xfId="1" applyNumberFormat="1" applyFont="1" applyFill="1" applyAlignment="1">
      <alignment horizontal="left" vertical="center"/>
    </xf>
    <xf numFmtId="0" fontId="23" fillId="0" borderId="0" xfId="0" applyFont="1" applyFill="1"/>
    <xf numFmtId="2" fontId="9" fillId="0" borderId="0" xfId="0" applyNumberFormat="1" applyFont="1" applyFill="1"/>
    <xf numFmtId="2" fontId="37" fillId="0" borderId="0" xfId="0" applyNumberFormat="1" applyFont="1" applyFill="1" applyBorder="1"/>
    <xf numFmtId="0" fontId="37" fillId="0" borderId="0" xfId="0" applyFont="1" applyFill="1" applyBorder="1"/>
    <xf numFmtId="49" fontId="4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left"/>
    </xf>
    <xf numFmtId="49" fontId="2" fillId="0" borderId="59" xfId="0" applyNumberFormat="1" applyFont="1" applyFill="1" applyBorder="1" applyAlignment="1">
      <alignment horizontal="left"/>
    </xf>
    <xf numFmtId="165" fontId="2" fillId="0" borderId="51" xfId="0" applyNumberFormat="1" applyFont="1" applyFill="1" applyBorder="1" applyAlignment="1">
      <alignment horizontal="center" vertical="center"/>
    </xf>
    <xf numFmtId="165" fontId="2" fillId="0" borderId="59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34" fillId="0" borderId="0" xfId="0" applyNumberFormat="1" applyFont="1" applyAlignment="1">
      <alignment horizontal="center"/>
    </xf>
  </cellXfs>
  <cellStyles count="4">
    <cellStyle name="Обычный" xfId="0" builtinId="0"/>
    <cellStyle name="Обычный_Лист1" xfId="1"/>
    <cellStyle name="Обычный_Лист3" xfId="2"/>
    <cellStyle name="Финансовый [0]" xfId="3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9"/>
  <sheetViews>
    <sheetView tabSelected="1" topLeftCell="C32" zoomScale="70" zoomScaleNormal="85" zoomScaleSheetLayoutView="70" workbookViewId="0">
      <selection activeCell="W35" sqref="W35"/>
    </sheetView>
  </sheetViews>
  <sheetFormatPr defaultColWidth="8.7109375" defaultRowHeight="15" customHeight="1"/>
  <cols>
    <col min="1" max="1" width="2.85546875" style="1" customWidth="1"/>
    <col min="2" max="2" width="12.7109375" style="1" customWidth="1"/>
    <col min="3" max="3" width="8" style="1" customWidth="1"/>
    <col min="4" max="4" width="10.7109375" style="1" customWidth="1"/>
    <col min="5" max="6" width="13" style="1" customWidth="1"/>
    <col min="7" max="7" width="13.7109375" style="1" customWidth="1"/>
    <col min="8" max="10" width="13.7109375" style="2" customWidth="1"/>
    <col min="11" max="12" width="11.5703125" style="1" customWidth="1"/>
    <col min="13" max="18" width="13" style="1" customWidth="1"/>
    <col min="19" max="19" width="9.42578125" style="1" customWidth="1"/>
    <col min="20" max="20" width="8.5703125" style="1" customWidth="1"/>
    <col min="21" max="22" width="9" style="2" customWidth="1"/>
    <col min="23" max="23" width="9.7109375" style="1" customWidth="1"/>
    <col min="24" max="24" width="3.5703125" style="1" customWidth="1"/>
    <col min="25" max="25" width="16.140625" style="1" customWidth="1"/>
    <col min="26" max="26" width="10.140625" style="1" customWidth="1"/>
    <col min="27" max="28" width="5.28515625" style="1" customWidth="1"/>
    <col min="29" max="16384" width="8.7109375" style="1"/>
  </cols>
  <sheetData>
    <row r="1" spans="1:28" ht="2.25" customHeight="1"/>
    <row r="2" spans="1:28" ht="13.5" customHeight="1">
      <c r="A2" s="3"/>
      <c r="B2" s="284" t="s">
        <v>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8" s="4" customFormat="1" ht="1.7" customHeight="1">
      <c r="A3" s="5"/>
      <c r="B3" s="6"/>
      <c r="C3" s="7"/>
      <c r="D3" s="7"/>
      <c r="E3" s="7"/>
      <c r="F3" s="7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/>
      <c r="W3" s="10"/>
      <c r="X3" s="11"/>
      <c r="Y3" s="10"/>
      <c r="Z3" s="12"/>
      <c r="AA3" s="12"/>
      <c r="AB3" s="12"/>
    </row>
    <row r="4" spans="1:28" s="4" customFormat="1" ht="16.5" customHeight="1">
      <c r="A4" s="5"/>
      <c r="B4" s="13" t="s">
        <v>1</v>
      </c>
      <c r="C4" s="14"/>
      <c r="D4" s="7"/>
      <c r="E4" s="7"/>
      <c r="F4" s="7"/>
      <c r="G4" s="7"/>
      <c r="H4" s="15"/>
      <c r="I4" s="15" t="s">
        <v>2</v>
      </c>
      <c r="J4" s="16" t="s">
        <v>3</v>
      </c>
      <c r="K4" s="17"/>
      <c r="L4" s="7"/>
      <c r="M4" s="14"/>
      <c r="N4" s="7" t="s">
        <v>4</v>
      </c>
      <c r="O4" s="7"/>
      <c r="P4" s="7"/>
      <c r="Q4" s="18"/>
      <c r="R4" s="18"/>
      <c r="S4" s="14"/>
      <c r="T4" s="18" t="s">
        <v>5</v>
      </c>
      <c r="U4" s="19" t="s">
        <v>3</v>
      </c>
      <c r="V4" s="20"/>
      <c r="W4" s="14"/>
      <c r="X4" s="18"/>
      <c r="Y4" s="18"/>
      <c r="Z4" s="21"/>
      <c r="AA4" s="21"/>
      <c r="AB4" s="21"/>
    </row>
    <row r="5" spans="1:28" s="4" customFormat="1" ht="16.5" customHeight="1">
      <c r="A5" s="5"/>
      <c r="B5" s="285" t="s">
        <v>6</v>
      </c>
      <c r="C5" s="285"/>
      <c r="D5" s="285"/>
      <c r="E5" s="285"/>
      <c r="F5" s="285"/>
      <c r="G5" s="285"/>
      <c r="H5" s="8"/>
      <c r="I5" s="8" t="s">
        <v>7</v>
      </c>
      <c r="J5" s="8"/>
      <c r="K5" s="17"/>
      <c r="L5" s="22"/>
      <c r="M5" s="17"/>
      <c r="N5" s="7"/>
      <c r="O5" s="7"/>
      <c r="P5" s="7"/>
      <c r="Q5" s="7"/>
      <c r="R5" s="22"/>
      <c r="S5" s="14"/>
      <c r="T5" s="7"/>
      <c r="U5" s="15" t="s">
        <v>8</v>
      </c>
      <c r="V5" s="19" t="s">
        <v>3</v>
      </c>
      <c r="W5" s="23"/>
      <c r="X5" s="23"/>
      <c r="Y5" s="23"/>
      <c r="Z5" s="12"/>
      <c r="AA5" s="12"/>
      <c r="AB5" s="12"/>
    </row>
    <row r="6" spans="1:28" s="4" customFormat="1" ht="12" customHeight="1">
      <c r="A6" s="5"/>
      <c r="B6" s="7" t="s">
        <v>9</v>
      </c>
      <c r="C6" s="7"/>
      <c r="D6" s="7"/>
      <c r="E6" s="14"/>
      <c r="F6" s="14"/>
      <c r="G6" s="7"/>
      <c r="H6" s="8"/>
      <c r="I6" s="8" t="s">
        <v>10</v>
      </c>
      <c r="J6" s="8"/>
      <c r="K6" s="7"/>
      <c r="L6" s="7"/>
      <c r="M6" s="7"/>
      <c r="N6" s="7"/>
      <c r="O6" s="7"/>
      <c r="P6" s="7"/>
      <c r="Q6" s="7"/>
      <c r="R6" s="13" t="s">
        <v>11</v>
      </c>
      <c r="S6" s="14"/>
      <c r="T6" s="7"/>
      <c r="U6" s="24"/>
      <c r="V6" s="25"/>
      <c r="W6" s="23"/>
      <c r="X6" s="12"/>
      <c r="Y6" s="12"/>
      <c r="Z6" s="12"/>
    </row>
    <row r="7" spans="1:28" s="4" customFormat="1" ht="12" customHeight="1">
      <c r="A7" s="5"/>
      <c r="B7" s="26" t="s">
        <v>12</v>
      </c>
      <c r="C7" s="27" t="s">
        <v>3</v>
      </c>
      <c r="D7" s="6"/>
      <c r="E7" s="6"/>
      <c r="F7" s="6"/>
      <c r="G7" s="6"/>
      <c r="H7" s="28"/>
      <c r="I7" s="28"/>
      <c r="J7" s="28"/>
      <c r="K7" s="26" t="s">
        <v>13</v>
      </c>
      <c r="L7" s="6" t="s">
        <v>14</v>
      </c>
      <c r="M7" s="6"/>
      <c r="N7" s="6"/>
      <c r="O7" s="6"/>
      <c r="P7" s="6"/>
      <c r="Q7" s="6"/>
      <c r="R7" s="26"/>
      <c r="S7" s="29"/>
      <c r="T7" s="6"/>
      <c r="U7" s="30" t="s">
        <v>15</v>
      </c>
      <c r="V7" s="31" t="s">
        <v>3</v>
      </c>
      <c r="W7" s="32"/>
      <c r="X7" s="12"/>
      <c r="Y7" s="12"/>
      <c r="Z7" s="12"/>
    </row>
    <row r="8" spans="1:28" s="4" customFormat="1" ht="1.5" customHeight="1" thickBot="1">
      <c r="A8" s="5"/>
      <c r="B8" s="7"/>
      <c r="C8" s="7"/>
      <c r="D8" s="7"/>
      <c r="E8" s="7"/>
      <c r="F8" s="7"/>
      <c r="G8" s="33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9"/>
      <c r="W8" s="23"/>
      <c r="X8" s="12"/>
      <c r="Y8" s="12"/>
      <c r="Z8" s="12"/>
    </row>
    <row r="9" spans="1:28" s="4" customFormat="1" ht="12" customHeight="1">
      <c r="A9" s="5"/>
      <c r="B9" s="34"/>
      <c r="C9" s="35"/>
      <c r="D9" s="36" t="s">
        <v>16</v>
      </c>
      <c r="E9" s="37"/>
      <c r="F9" s="35"/>
      <c r="G9" s="36" t="s">
        <v>17</v>
      </c>
      <c r="H9" s="38"/>
      <c r="I9" s="39"/>
      <c r="J9" s="39"/>
      <c r="K9" s="35"/>
      <c r="L9" s="40" t="s">
        <v>18</v>
      </c>
      <c r="M9" s="41"/>
      <c r="N9" s="35"/>
      <c r="O9" s="35"/>
      <c r="P9" s="35"/>
      <c r="Q9" s="35"/>
      <c r="R9" s="35"/>
      <c r="S9" s="35"/>
      <c r="T9" s="35"/>
      <c r="U9" s="39"/>
      <c r="V9" s="42"/>
      <c r="W9" s="43"/>
      <c r="X9" s="12"/>
      <c r="Y9" s="12"/>
      <c r="Z9" s="12"/>
    </row>
    <row r="10" spans="1:28" s="4" customFormat="1" ht="15" customHeight="1">
      <c r="A10" s="5"/>
      <c r="B10" s="44"/>
      <c r="C10" s="26" t="s">
        <v>19</v>
      </c>
      <c r="D10" s="45" t="s">
        <v>20</v>
      </c>
      <c r="E10" s="46"/>
      <c r="F10" s="6"/>
      <c r="G10" s="6"/>
      <c r="H10" s="28"/>
      <c r="I10" s="28" t="s">
        <v>21</v>
      </c>
      <c r="J10" s="28"/>
      <c r="K10" s="47" t="s">
        <v>3</v>
      </c>
      <c r="L10" s="6"/>
      <c r="M10" s="6"/>
      <c r="N10" s="6" t="s">
        <v>22</v>
      </c>
      <c r="O10" s="6"/>
      <c r="P10" s="6"/>
      <c r="Q10" s="27" t="s">
        <v>23</v>
      </c>
      <c r="R10" s="48"/>
      <c r="S10" s="26"/>
      <c r="T10" s="26"/>
      <c r="U10" s="28"/>
      <c r="V10" s="26" t="s">
        <v>24</v>
      </c>
      <c r="W10" s="28">
        <v>0</v>
      </c>
      <c r="X10" s="12"/>
      <c r="Y10" s="12"/>
    </row>
    <row r="11" spans="1:28" s="4" customFormat="1" ht="12" customHeight="1">
      <c r="A11" s="5"/>
      <c r="B11" s="44"/>
      <c r="C11" s="26" t="s">
        <v>25</v>
      </c>
      <c r="D11" s="6"/>
      <c r="E11" s="6"/>
      <c r="F11" s="49" t="s">
        <v>26</v>
      </c>
      <c r="G11" s="48"/>
      <c r="H11" s="50"/>
      <c r="I11" s="30" t="s">
        <v>27</v>
      </c>
      <c r="J11" s="51" t="s">
        <v>3</v>
      </c>
      <c r="K11" s="26" t="s">
        <v>28</v>
      </c>
      <c r="L11" s="47" t="s">
        <v>3</v>
      </c>
      <c r="M11" s="26"/>
      <c r="N11" s="6"/>
      <c r="O11" s="26" t="s">
        <v>29</v>
      </c>
      <c r="P11" s="29" t="s">
        <v>3</v>
      </c>
      <c r="Q11" s="29"/>
      <c r="R11" s="6"/>
      <c r="S11" s="6"/>
      <c r="T11" s="26"/>
      <c r="U11" s="31"/>
      <c r="V11" s="30" t="s">
        <v>30</v>
      </c>
      <c r="W11" s="29" t="s">
        <v>3</v>
      </c>
      <c r="X11" s="12"/>
      <c r="Y11" s="12"/>
    </row>
    <row r="12" spans="1:28" s="4" customFormat="1" ht="12" customHeight="1">
      <c r="A12" s="5"/>
      <c r="B12" s="44"/>
      <c r="C12" s="26" t="s">
        <v>31</v>
      </c>
      <c r="D12" s="6"/>
      <c r="E12" s="6"/>
      <c r="F12" s="49" t="s">
        <v>26</v>
      </c>
      <c r="G12" s="48"/>
      <c r="H12" s="50"/>
      <c r="I12" s="30" t="s">
        <v>27</v>
      </c>
      <c r="J12" s="51" t="s">
        <v>3</v>
      </c>
      <c r="K12" s="26" t="s">
        <v>28</v>
      </c>
      <c r="L12" s="47" t="s">
        <v>3</v>
      </c>
      <c r="M12" s="26"/>
      <c r="N12" s="6"/>
      <c r="O12" s="26" t="s">
        <v>29</v>
      </c>
      <c r="P12" s="29" t="s">
        <v>3</v>
      </c>
      <c r="Q12" s="29"/>
      <c r="R12" s="6"/>
      <c r="S12" s="6"/>
      <c r="T12" s="26"/>
      <c r="U12" s="31"/>
      <c r="V12" s="30" t="s">
        <v>30</v>
      </c>
      <c r="W12" s="29" t="s">
        <v>3</v>
      </c>
      <c r="X12" s="12"/>
      <c r="Y12" s="12"/>
    </row>
    <row r="13" spans="1:28" s="4" customFormat="1" ht="12" customHeight="1">
      <c r="A13" s="5"/>
      <c r="B13" s="44"/>
      <c r="C13" s="26" t="s">
        <v>32</v>
      </c>
      <c r="D13" s="6"/>
      <c r="E13" s="6"/>
      <c r="F13" s="49" t="s">
        <v>26</v>
      </c>
      <c r="G13" s="48"/>
      <c r="H13" s="50"/>
      <c r="I13" s="30" t="s">
        <v>27</v>
      </c>
      <c r="J13" s="51" t="s">
        <v>3</v>
      </c>
      <c r="K13" s="26" t="s">
        <v>28</v>
      </c>
      <c r="L13" s="47" t="s">
        <v>3</v>
      </c>
      <c r="M13" s="26"/>
      <c r="N13" s="6"/>
      <c r="O13" s="26" t="s">
        <v>29</v>
      </c>
      <c r="P13" s="29" t="s">
        <v>3</v>
      </c>
      <c r="Q13" s="29"/>
      <c r="R13" s="6"/>
      <c r="S13" s="6"/>
      <c r="T13" s="26"/>
      <c r="U13" s="31"/>
      <c r="V13" s="30" t="s">
        <v>30</v>
      </c>
      <c r="W13" s="29" t="s">
        <v>3</v>
      </c>
      <c r="X13" s="12"/>
      <c r="Y13" s="12"/>
    </row>
    <row r="14" spans="1:28" s="4" customFormat="1" ht="12" customHeight="1">
      <c r="A14" s="5"/>
      <c r="B14" s="44"/>
      <c r="C14" s="26" t="s">
        <v>33</v>
      </c>
      <c r="D14" s="6"/>
      <c r="E14" s="6"/>
      <c r="F14" s="49" t="s">
        <v>26</v>
      </c>
      <c r="G14" s="48"/>
      <c r="H14" s="50"/>
      <c r="I14" s="30" t="s">
        <v>27</v>
      </c>
      <c r="J14" s="51" t="s">
        <v>3</v>
      </c>
      <c r="K14" s="26" t="s">
        <v>28</v>
      </c>
      <c r="L14" s="47" t="s">
        <v>3</v>
      </c>
      <c r="M14" s="26"/>
      <c r="N14" s="6"/>
      <c r="O14" s="26" t="s">
        <v>29</v>
      </c>
      <c r="P14" s="29" t="s">
        <v>3</v>
      </c>
      <c r="Q14" s="29"/>
      <c r="R14" s="6"/>
      <c r="S14" s="6"/>
      <c r="T14" s="26"/>
      <c r="U14" s="31"/>
      <c r="V14" s="30" t="s">
        <v>30</v>
      </c>
      <c r="W14" s="29" t="s">
        <v>3</v>
      </c>
      <c r="X14" s="12"/>
      <c r="Y14" s="12"/>
    </row>
    <row r="15" spans="1:28" s="4" customFormat="1" ht="12" customHeight="1">
      <c r="A15" s="5"/>
      <c r="B15" s="44"/>
      <c r="C15" s="26" t="s">
        <v>34</v>
      </c>
      <c r="D15" s="6"/>
      <c r="E15" s="6"/>
      <c r="F15" s="49" t="s">
        <v>35</v>
      </c>
      <c r="G15" s="48"/>
      <c r="H15" s="50"/>
      <c r="I15" s="30" t="s">
        <v>27</v>
      </c>
      <c r="J15" s="51" t="s">
        <v>3</v>
      </c>
      <c r="K15" s="26" t="s">
        <v>28</v>
      </c>
      <c r="L15" s="47" t="s">
        <v>3</v>
      </c>
      <c r="M15" s="26"/>
      <c r="N15" s="6"/>
      <c r="O15" s="26" t="s">
        <v>29</v>
      </c>
      <c r="P15" s="29" t="s">
        <v>3</v>
      </c>
      <c r="Q15" s="29"/>
      <c r="R15" s="6"/>
      <c r="S15" s="6"/>
      <c r="T15" s="26"/>
      <c r="U15" s="31"/>
      <c r="V15" s="30" t="s">
        <v>30</v>
      </c>
      <c r="W15" s="29" t="s">
        <v>3</v>
      </c>
      <c r="X15" s="12"/>
      <c r="Y15" s="12"/>
    </row>
    <row r="16" spans="1:28" s="4" customFormat="1" ht="12" customHeight="1">
      <c r="A16" s="5"/>
      <c r="B16" s="52" t="s">
        <v>36</v>
      </c>
      <c r="C16" s="53"/>
      <c r="D16" s="53"/>
      <c r="E16" s="54"/>
      <c r="F16" s="54" t="s">
        <v>37</v>
      </c>
      <c r="G16" s="55" t="s">
        <v>38</v>
      </c>
      <c r="H16" s="56"/>
      <c r="I16" s="56"/>
      <c r="J16" s="56"/>
      <c r="K16" s="53"/>
      <c r="L16" s="53"/>
      <c r="M16" s="53"/>
      <c r="N16" s="54" t="s">
        <v>39</v>
      </c>
      <c r="O16" s="55" t="s">
        <v>40</v>
      </c>
      <c r="P16" s="53"/>
      <c r="Q16" s="53"/>
      <c r="R16" s="53"/>
      <c r="S16" s="53"/>
      <c r="T16" s="53"/>
      <c r="U16" s="56"/>
      <c r="V16" s="57"/>
      <c r="W16" s="58"/>
      <c r="X16" s="12"/>
      <c r="Y16" s="12"/>
    </row>
    <row r="17" spans="1:33" s="4" customFormat="1" ht="12" customHeight="1">
      <c r="A17" s="5"/>
      <c r="B17" s="59" t="s">
        <v>41</v>
      </c>
      <c r="C17" s="6"/>
      <c r="D17" s="6"/>
      <c r="E17" s="6"/>
      <c r="F17" s="26" t="s">
        <v>42</v>
      </c>
      <c r="G17" s="31" t="s">
        <v>3</v>
      </c>
      <c r="H17" s="30" t="s">
        <v>43</v>
      </c>
      <c r="I17" s="31" t="s">
        <v>3</v>
      </c>
      <c r="J17" s="6"/>
      <c r="K17" s="26" t="s">
        <v>44</v>
      </c>
      <c r="L17" s="29" t="s">
        <v>45</v>
      </c>
      <c r="M17" s="6"/>
      <c r="N17" s="26"/>
      <c r="O17" s="29"/>
      <c r="P17" s="26" t="s">
        <v>46</v>
      </c>
      <c r="Q17" s="29"/>
      <c r="R17" s="26"/>
      <c r="S17" s="29"/>
      <c r="T17" s="30"/>
      <c r="U17" s="30" t="s">
        <v>47</v>
      </c>
      <c r="V17" s="29" t="s">
        <v>45</v>
      </c>
      <c r="W17" s="6"/>
      <c r="X17" s="12"/>
      <c r="Y17" s="12"/>
    </row>
    <row r="18" spans="1:33" s="4" customFormat="1" ht="12" customHeight="1">
      <c r="A18" s="5"/>
      <c r="B18" s="59" t="s">
        <v>48</v>
      </c>
      <c r="C18" s="6"/>
      <c r="D18" s="6"/>
      <c r="E18" s="60"/>
      <c r="F18" s="6"/>
      <c r="G18" s="28"/>
      <c r="H18" s="28"/>
      <c r="I18" s="28"/>
      <c r="J18" s="6"/>
      <c r="K18" s="6"/>
      <c r="L18" s="6"/>
      <c r="M18" s="6"/>
      <c r="N18" s="26"/>
      <c r="O18" s="29"/>
      <c r="P18" s="26" t="s">
        <v>49</v>
      </c>
      <c r="Q18" s="29" t="s">
        <v>3</v>
      </c>
      <c r="R18" s="26"/>
      <c r="S18" s="29"/>
      <c r="T18" s="28"/>
      <c r="U18" s="30" t="s">
        <v>50</v>
      </c>
      <c r="V18" s="29" t="s">
        <v>3</v>
      </c>
      <c r="W18" s="6"/>
      <c r="X18" s="12"/>
      <c r="Y18" s="12"/>
    </row>
    <row r="19" spans="1:33" s="4" customFormat="1" ht="11.25" customHeight="1" thickBot="1">
      <c r="A19" s="5"/>
      <c r="B19" s="59" t="s">
        <v>51</v>
      </c>
      <c r="C19" s="6"/>
      <c r="D19" s="6"/>
      <c r="E19" s="60"/>
      <c r="F19" s="26" t="s">
        <v>52</v>
      </c>
      <c r="G19" s="31" t="s">
        <v>53</v>
      </c>
      <c r="H19" s="30" t="s">
        <v>54</v>
      </c>
      <c r="I19" s="31" t="s">
        <v>53</v>
      </c>
      <c r="J19" s="26" t="s">
        <v>55</v>
      </c>
      <c r="K19" s="27" t="s">
        <v>45</v>
      </c>
      <c r="L19" s="6"/>
      <c r="M19" s="26"/>
      <c r="N19" s="29"/>
      <c r="O19" s="26" t="s">
        <v>56</v>
      </c>
      <c r="P19" s="29"/>
      <c r="Q19" s="26"/>
      <c r="R19" s="29"/>
      <c r="S19" s="30" t="s">
        <v>57</v>
      </c>
      <c r="T19" s="31" t="s">
        <v>53</v>
      </c>
      <c r="U19" s="61"/>
      <c r="V19" s="61" t="s">
        <v>58</v>
      </c>
      <c r="W19" s="29" t="s">
        <v>53</v>
      </c>
      <c r="X19" s="12"/>
      <c r="Y19" s="12"/>
    </row>
    <row r="20" spans="1:33" s="4" customFormat="1" ht="12" hidden="1" customHeight="1">
      <c r="A20" s="5"/>
      <c r="B20" s="44" t="s">
        <v>59</v>
      </c>
      <c r="C20" s="6"/>
      <c r="D20" s="62"/>
      <c r="E20" s="63"/>
      <c r="F20" s="63"/>
      <c r="G20" s="63"/>
      <c r="H20" s="64"/>
      <c r="I20" s="64"/>
      <c r="J20" s="65"/>
      <c r="K20" s="6"/>
      <c r="L20" s="6"/>
      <c r="M20" s="63"/>
      <c r="N20" s="63"/>
      <c r="O20" s="63"/>
      <c r="P20" s="63"/>
      <c r="Q20" s="63"/>
      <c r="R20" s="26"/>
      <c r="S20" s="6"/>
      <c r="T20" s="26"/>
      <c r="U20" s="28"/>
      <c r="V20" s="25"/>
      <c r="W20" s="23"/>
      <c r="X20" s="12"/>
      <c r="Y20" s="12"/>
      <c r="Z20" s="12"/>
    </row>
    <row r="21" spans="1:33" s="4" customFormat="1" ht="1.35" hidden="1" customHeight="1">
      <c r="B21" s="66"/>
      <c r="C21" s="67"/>
      <c r="D21" s="68"/>
      <c r="E21" s="69"/>
      <c r="F21" s="69"/>
      <c r="G21" s="69"/>
      <c r="H21" s="70"/>
      <c r="I21" s="70"/>
      <c r="J21" s="71"/>
      <c r="K21" s="67"/>
      <c r="L21" s="67"/>
      <c r="M21" s="69"/>
      <c r="N21" s="69"/>
      <c r="O21" s="69"/>
      <c r="P21" s="69"/>
      <c r="Q21" s="69"/>
      <c r="R21" s="72"/>
      <c r="S21" s="67"/>
      <c r="T21" s="72"/>
      <c r="U21" s="73"/>
      <c r="V21" s="74"/>
      <c r="W21" s="12"/>
      <c r="X21" s="12"/>
      <c r="Y21" s="12"/>
      <c r="Z21" s="12"/>
    </row>
    <row r="22" spans="1:33" s="75" customFormat="1" ht="2.25" hidden="1" customHeight="1">
      <c r="A22" s="76" t="e">
        <f>#REF!-#REF!</f>
        <v>#REF!</v>
      </c>
      <c r="B22" s="77"/>
      <c r="C22" s="78"/>
      <c r="D22" s="78"/>
      <c r="E22" s="78"/>
      <c r="F22" s="78"/>
      <c r="G22" s="78"/>
      <c r="H22" s="79"/>
      <c r="I22" s="80"/>
      <c r="J22" s="79"/>
      <c r="K22" s="81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82"/>
      <c r="W22" s="83"/>
      <c r="X22" s="83"/>
      <c r="Y22" s="83"/>
      <c r="Z22" s="83"/>
    </row>
    <row r="23" spans="1:33" s="84" customFormat="1" ht="2.25" hidden="1" customHeight="1">
      <c r="B23" s="85"/>
      <c r="C23" s="86"/>
      <c r="D23" s="86"/>
      <c r="E23" s="86"/>
      <c r="F23" s="86"/>
      <c r="G23" s="86"/>
      <c r="H23" s="87"/>
      <c r="I23" s="87"/>
      <c r="J23" s="87"/>
      <c r="K23" s="86"/>
      <c r="L23" s="86"/>
      <c r="M23" s="86"/>
      <c r="N23" s="86"/>
      <c r="O23" s="86"/>
      <c r="P23" s="86"/>
      <c r="Q23" s="86"/>
      <c r="R23" s="88"/>
      <c r="S23" s="88"/>
      <c r="T23" s="88"/>
      <c r="U23" s="87"/>
      <c r="V23" s="89"/>
      <c r="W23" s="90"/>
      <c r="X23" s="90"/>
      <c r="Y23" s="90"/>
      <c r="Z23" s="90"/>
    </row>
    <row r="24" spans="1:33" s="91" customFormat="1" ht="2.25" hidden="1" customHeight="1">
      <c r="B24" s="85" t="s">
        <v>60</v>
      </c>
      <c r="C24" s="86"/>
      <c r="D24" s="86" t="s">
        <v>61</v>
      </c>
      <c r="E24" s="86"/>
      <c r="F24" s="86" t="s">
        <v>62</v>
      </c>
      <c r="G24" s="86"/>
      <c r="H24" s="87"/>
      <c r="I24" s="87"/>
      <c r="J24" s="87"/>
      <c r="K24" s="86"/>
      <c r="L24" s="86"/>
      <c r="M24" s="86"/>
      <c r="N24" s="86"/>
      <c r="O24" s="86"/>
      <c r="P24" s="86"/>
      <c r="Q24" s="86"/>
      <c r="R24" s="88"/>
      <c r="S24" s="88"/>
      <c r="T24" s="88"/>
      <c r="U24" s="87"/>
      <c r="V24" s="92"/>
      <c r="W24" s="93"/>
      <c r="X24" s="93"/>
      <c r="Y24" s="93"/>
      <c r="Z24" s="93"/>
    </row>
    <row r="25" spans="1:33" s="91" customFormat="1" ht="2.25" hidden="1" customHeight="1">
      <c r="B25" s="94" t="s">
        <v>63</v>
      </c>
      <c r="C25" s="95"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8"/>
      <c r="U25" s="87"/>
      <c r="V25" s="92"/>
      <c r="W25" s="93"/>
      <c r="X25" s="93"/>
      <c r="Y25" s="93"/>
      <c r="Z25" s="93"/>
    </row>
    <row r="26" spans="1:33" s="4" customFormat="1" ht="22.5" customHeight="1" thickBot="1">
      <c r="B26" s="97"/>
      <c r="C26" s="98"/>
      <c r="D26" s="99"/>
      <c r="E26" s="286" t="s">
        <v>64</v>
      </c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8" t="s">
        <v>65</v>
      </c>
      <c r="X26" s="12"/>
      <c r="Y26" s="12"/>
    </row>
    <row r="27" spans="1:33" ht="22.5" customHeight="1" thickBot="1">
      <c r="B27" s="100"/>
      <c r="C27" s="101"/>
      <c r="D27" s="102"/>
      <c r="E27" s="290" t="s">
        <v>66</v>
      </c>
      <c r="F27" s="291"/>
      <c r="G27" s="291"/>
      <c r="H27" s="291"/>
      <c r="I27" s="291"/>
      <c r="J27" s="291"/>
      <c r="K27" s="291"/>
      <c r="L27" s="292"/>
      <c r="M27" s="293" t="s">
        <v>67</v>
      </c>
      <c r="N27" s="294"/>
      <c r="O27" s="294"/>
      <c r="P27" s="294"/>
      <c r="Q27" s="294"/>
      <c r="R27" s="294"/>
      <c r="S27" s="294"/>
      <c r="T27" s="294"/>
      <c r="U27" s="294"/>
      <c r="V27" s="294"/>
      <c r="W27" s="289"/>
      <c r="X27" s="103"/>
      <c r="Y27" s="103"/>
    </row>
    <row r="28" spans="1:33" ht="15" customHeight="1">
      <c r="B28" s="295" t="s">
        <v>68</v>
      </c>
      <c r="C28" s="104" t="s">
        <v>69</v>
      </c>
      <c r="D28" s="105" t="s">
        <v>70</v>
      </c>
      <c r="E28" s="106" t="s">
        <v>71</v>
      </c>
      <c r="F28" s="107" t="s">
        <v>72</v>
      </c>
      <c r="G28" s="108" t="s">
        <v>73</v>
      </c>
      <c r="H28" s="109" t="s">
        <v>74</v>
      </c>
      <c r="I28" s="110" t="s">
        <v>75</v>
      </c>
      <c r="J28" s="111" t="s">
        <v>76</v>
      </c>
      <c r="K28" s="112" t="s">
        <v>77</v>
      </c>
      <c r="L28" s="113" t="s">
        <v>78</v>
      </c>
      <c r="M28" s="106" t="s">
        <v>79</v>
      </c>
      <c r="N28" s="107" t="s">
        <v>80</v>
      </c>
      <c r="O28" s="114" t="s">
        <v>73</v>
      </c>
      <c r="P28" s="115" t="s">
        <v>81</v>
      </c>
      <c r="Q28" s="115" t="s">
        <v>82</v>
      </c>
      <c r="R28" s="115" t="s">
        <v>83</v>
      </c>
      <c r="S28" s="110" t="s">
        <v>84</v>
      </c>
      <c r="T28" s="116" t="s">
        <v>85</v>
      </c>
      <c r="U28" s="112" t="s">
        <v>77</v>
      </c>
      <c r="V28" s="117" t="s">
        <v>78</v>
      </c>
      <c r="W28" s="118" t="s">
        <v>86</v>
      </c>
      <c r="X28" s="103"/>
      <c r="Y28" s="103"/>
    </row>
    <row r="29" spans="1:33" ht="15" customHeight="1" thickBot="1">
      <c r="B29" s="295"/>
      <c r="C29" s="119" t="s">
        <v>87</v>
      </c>
      <c r="D29" s="120"/>
      <c r="E29" s="120" t="s">
        <v>88</v>
      </c>
      <c r="F29" s="121" t="s">
        <v>88</v>
      </c>
      <c r="G29" s="122" t="s">
        <v>88</v>
      </c>
      <c r="H29" s="123" t="s">
        <v>89</v>
      </c>
      <c r="I29" s="124" t="s">
        <v>89</v>
      </c>
      <c r="J29" s="125" t="s">
        <v>89</v>
      </c>
      <c r="K29" s="126" t="s">
        <v>90</v>
      </c>
      <c r="L29" s="127" t="s">
        <v>90</v>
      </c>
      <c r="M29" s="128" t="s">
        <v>88</v>
      </c>
      <c r="N29" s="129" t="s">
        <v>88</v>
      </c>
      <c r="O29" s="130" t="s">
        <v>88</v>
      </c>
      <c r="P29" s="131" t="s">
        <v>91</v>
      </c>
      <c r="Q29" s="131" t="s">
        <v>91</v>
      </c>
      <c r="R29" s="131" t="s">
        <v>91</v>
      </c>
      <c r="S29" s="132" t="s">
        <v>89</v>
      </c>
      <c r="T29" s="133" t="s">
        <v>89</v>
      </c>
      <c r="U29" s="126" t="s">
        <v>90</v>
      </c>
      <c r="V29" s="134" t="s">
        <v>90</v>
      </c>
      <c r="W29" s="135" t="s">
        <v>92</v>
      </c>
      <c r="X29" s="103"/>
      <c r="Y29" s="103"/>
      <c r="Z29" s="1" t="s">
        <v>93</v>
      </c>
      <c r="AA29" s="1" t="s">
        <v>94</v>
      </c>
    </row>
    <row r="30" spans="1:33" s="4" customFormat="1" ht="18" customHeight="1">
      <c r="B30" s="136" t="s">
        <v>95</v>
      </c>
      <c r="C30" s="137">
        <v>24</v>
      </c>
      <c r="D30" s="138" t="s">
        <v>3</v>
      </c>
      <c r="E30" s="139">
        <v>271.02511596679699</v>
      </c>
      <c r="F30" s="140">
        <v>269.15002441406301</v>
      </c>
      <c r="G30" s="140">
        <v>1.87507343292236</v>
      </c>
      <c r="H30" s="140">
        <v>78.745948791503906</v>
      </c>
      <c r="I30" s="140">
        <v>49.258411407470703</v>
      </c>
      <c r="J30" s="140">
        <f t="shared" ref="J30:J61" si="0">IF(AND(ISNUMBER(H30),ISNUMBER(I30)),H30-I30,"-")</f>
        <v>29.487537384033203</v>
      </c>
      <c r="K30" s="140">
        <v>8.1114447748414893</v>
      </c>
      <c r="L30" s="141">
        <v>4.1996037264792099</v>
      </c>
      <c r="M30" s="142">
        <v>0</v>
      </c>
      <c r="N30" s="143">
        <v>0</v>
      </c>
      <c r="O30" s="143">
        <f t="shared" ref="O30:O61" si="1">IF(AND(ISNUMBER(M30),ISNUMBER(N30)),M30-N30,"-")</f>
        <v>0</v>
      </c>
      <c r="P30" s="143">
        <v>2.4250000715255699E-2</v>
      </c>
      <c r="Q30" s="143">
        <v>1.7500000074505799E-2</v>
      </c>
      <c r="R30" s="144">
        <f t="shared" ref="R30:R61" si="2">IF(AND(ISNUMBER(P30),ISNUMBER(Q30)),P30-Q30,"-")</f>
        <v>6.7500006407499001E-3</v>
      </c>
      <c r="S30" s="145">
        <v>0</v>
      </c>
      <c r="T30" s="146">
        <v>0</v>
      </c>
      <c r="U30" s="147">
        <v>0</v>
      </c>
      <c r="V30" s="148">
        <v>0</v>
      </c>
      <c r="W30" s="149">
        <v>8.1087573273676004</v>
      </c>
      <c r="X30" s="12"/>
      <c r="Y30" s="12"/>
      <c r="Z30" s="150">
        <f t="shared" ref="Z30:Z61" si="3">E30*H30/1000-F30*I30/1000</f>
        <v>8.0842272702141003</v>
      </c>
      <c r="AB30" s="151">
        <v>2.4250000715255699E-2</v>
      </c>
      <c r="AC30" s="151">
        <v>1.7500000074505799E-2</v>
      </c>
      <c r="AD30" s="151">
        <v>0</v>
      </c>
      <c r="AE30" s="151">
        <v>0</v>
      </c>
      <c r="AF30" s="151">
        <v>0</v>
      </c>
      <c r="AG30" s="151"/>
    </row>
    <row r="31" spans="1:33" s="4" customFormat="1" ht="18" customHeight="1">
      <c r="B31" s="152" t="s">
        <v>96</v>
      </c>
      <c r="C31" s="153">
        <v>24</v>
      </c>
      <c r="D31" s="154" t="s">
        <v>3</v>
      </c>
      <c r="E31" s="155">
        <v>247.99450683593801</v>
      </c>
      <c r="F31" s="146">
        <v>246.13809204101599</v>
      </c>
      <c r="G31" s="146">
        <v>1.8564100265502901</v>
      </c>
      <c r="H31" s="146">
        <v>79.471183776855497</v>
      </c>
      <c r="I31" s="146">
        <v>48.3672904968262</v>
      </c>
      <c r="J31" s="146">
        <f t="shared" si="0"/>
        <v>31.103893280029297</v>
      </c>
      <c r="K31" s="146">
        <v>8.2922136921630791</v>
      </c>
      <c r="L31" s="156">
        <v>4.1807364539333598</v>
      </c>
      <c r="M31" s="157">
        <v>0</v>
      </c>
      <c r="N31" s="146">
        <v>0</v>
      </c>
      <c r="O31" s="143">
        <f t="shared" si="1"/>
        <v>0</v>
      </c>
      <c r="P31" s="146">
        <v>7.0250004529953003E-2</v>
      </c>
      <c r="Q31" s="146">
        <v>2.2500001359730998E-3</v>
      </c>
      <c r="R31" s="144">
        <f t="shared" si="2"/>
        <v>6.8000004393979907E-2</v>
      </c>
      <c r="S31" s="145">
        <v>0</v>
      </c>
      <c r="T31" s="146">
        <v>0</v>
      </c>
      <c r="U31" s="158">
        <v>0</v>
      </c>
      <c r="V31" s="159">
        <v>0</v>
      </c>
      <c r="W31" s="160">
        <v>7.8269081629597004</v>
      </c>
      <c r="X31" s="12"/>
      <c r="Y31" s="12"/>
      <c r="Z31" s="150">
        <f t="shared" si="3"/>
        <v>7.8033844283271083</v>
      </c>
      <c r="AB31" s="151">
        <v>7.0250004529953003E-2</v>
      </c>
      <c r="AC31" s="151">
        <v>2.2500001359730998E-3</v>
      </c>
      <c r="AD31" s="151">
        <v>0</v>
      </c>
      <c r="AE31" s="151">
        <v>0</v>
      </c>
      <c r="AF31" s="151">
        <v>0</v>
      </c>
      <c r="AG31" s="151"/>
    </row>
    <row r="32" spans="1:33" s="4" customFormat="1" ht="18" customHeight="1">
      <c r="B32" s="152" t="s">
        <v>97</v>
      </c>
      <c r="C32" s="153">
        <v>24</v>
      </c>
      <c r="D32" s="154" t="s">
        <v>3</v>
      </c>
      <c r="E32" s="155">
        <v>255.78781127929699</v>
      </c>
      <c r="F32" s="146">
        <v>253.9140625</v>
      </c>
      <c r="G32" s="146">
        <v>1.8737487792968801</v>
      </c>
      <c r="H32" s="146">
        <v>79.659042358398395</v>
      </c>
      <c r="I32" s="146">
        <v>48.834606170654297</v>
      </c>
      <c r="J32" s="146">
        <f t="shared" si="0"/>
        <v>30.824436187744098</v>
      </c>
      <c r="K32" s="146">
        <v>8.1378998004464993</v>
      </c>
      <c r="L32" s="156">
        <v>4.2175523120057603</v>
      </c>
      <c r="M32" s="157">
        <v>0</v>
      </c>
      <c r="N32" s="146">
        <v>0</v>
      </c>
      <c r="O32" s="143">
        <f t="shared" si="1"/>
        <v>0</v>
      </c>
      <c r="P32" s="146">
        <v>5.1249999552965199E-2</v>
      </c>
      <c r="Q32" s="146">
        <v>9.2500001192092896E-3</v>
      </c>
      <c r="R32" s="144">
        <f t="shared" si="2"/>
        <v>4.1999999433755909E-2</v>
      </c>
      <c r="S32" s="145">
        <v>0</v>
      </c>
      <c r="T32" s="146">
        <v>0</v>
      </c>
      <c r="U32" s="158">
        <v>0</v>
      </c>
      <c r="V32" s="159">
        <v>0</v>
      </c>
      <c r="W32" s="160">
        <v>7.9995544658094904</v>
      </c>
      <c r="X32" s="12"/>
      <c r="Y32" s="12"/>
      <c r="Z32" s="150">
        <f t="shared" si="3"/>
        <v>7.9760188500811324</v>
      </c>
      <c r="AB32" s="151">
        <v>5.1249999552965199E-2</v>
      </c>
      <c r="AC32" s="151">
        <v>9.2500001192092896E-3</v>
      </c>
      <c r="AD32" s="151">
        <v>0</v>
      </c>
      <c r="AE32" s="151">
        <v>0</v>
      </c>
      <c r="AF32" s="151">
        <v>0</v>
      </c>
      <c r="AG32" s="151"/>
    </row>
    <row r="33" spans="2:33" s="4" customFormat="1" ht="18" customHeight="1">
      <c r="B33" s="152" t="s">
        <v>98</v>
      </c>
      <c r="C33" s="153">
        <v>24</v>
      </c>
      <c r="D33" s="154" t="s">
        <v>3</v>
      </c>
      <c r="E33" s="155">
        <v>265.22320556640602</v>
      </c>
      <c r="F33" s="146">
        <v>263.43624877929699</v>
      </c>
      <c r="G33" s="146">
        <v>1.7869396209716799</v>
      </c>
      <c r="H33" s="146">
        <v>84.930084228515597</v>
      </c>
      <c r="I33" s="146">
        <v>51.126377105712898</v>
      </c>
      <c r="J33" s="146">
        <f t="shared" si="0"/>
        <v>33.803707122802699</v>
      </c>
      <c r="K33" s="146">
        <v>8.1268135607958207</v>
      </c>
      <c r="L33" s="156">
        <v>4.2417408580242899</v>
      </c>
      <c r="M33" s="157">
        <v>0</v>
      </c>
      <c r="N33" s="146">
        <v>0</v>
      </c>
      <c r="O33" s="143">
        <f t="shared" si="1"/>
        <v>0</v>
      </c>
      <c r="P33" s="146">
        <v>2.4250000715255699E-2</v>
      </c>
      <c r="Q33" s="146">
        <v>2.9249999672174499E-2</v>
      </c>
      <c r="R33" s="144">
        <f t="shared" si="2"/>
        <v>-4.9999989569187997E-3</v>
      </c>
      <c r="S33" s="145">
        <v>0</v>
      </c>
      <c r="T33" s="146">
        <v>0</v>
      </c>
      <c r="U33" s="158">
        <v>0</v>
      </c>
      <c r="V33" s="159">
        <v>0</v>
      </c>
      <c r="W33" s="160">
        <v>9.0841783702322196</v>
      </c>
      <c r="X33" s="12"/>
      <c r="Y33" s="12"/>
      <c r="Z33" s="150">
        <f t="shared" si="3"/>
        <v>9.0568881897070366</v>
      </c>
      <c r="AB33" s="151">
        <v>2.4250000715255699E-2</v>
      </c>
      <c r="AC33" s="151">
        <v>2.9249999672174499E-2</v>
      </c>
      <c r="AD33" s="151">
        <v>0</v>
      </c>
      <c r="AE33" s="151">
        <v>0</v>
      </c>
      <c r="AF33" s="151">
        <v>0</v>
      </c>
      <c r="AG33" s="151"/>
    </row>
    <row r="34" spans="2:33" s="4" customFormat="1" ht="18" customHeight="1">
      <c r="B34" s="152" t="s">
        <v>99</v>
      </c>
      <c r="C34" s="153">
        <v>24</v>
      </c>
      <c r="D34" s="154" t="s">
        <v>100</v>
      </c>
      <c r="E34" s="155">
        <v>179.91</v>
      </c>
      <c r="F34" s="146">
        <v>178.76</v>
      </c>
      <c r="G34" s="146">
        <f>E34-F34</f>
        <v>1.1500000000000057</v>
      </c>
      <c r="H34" s="146">
        <v>55.077831268310497</v>
      </c>
      <c r="I34" s="146">
        <v>50.9419975280762</v>
      </c>
      <c r="J34" s="146">
        <f t="shared" si="0"/>
        <v>4.1358337402342968</v>
      </c>
      <c r="K34" s="146">
        <v>7.3780091847850802</v>
      </c>
      <c r="L34" s="156">
        <v>4.2080493867350199</v>
      </c>
      <c r="M34" s="157">
        <v>0</v>
      </c>
      <c r="N34" s="146">
        <v>0</v>
      </c>
      <c r="O34" s="143">
        <f t="shared" si="1"/>
        <v>0</v>
      </c>
      <c r="P34" s="146">
        <v>8.4499999880790697E-2</v>
      </c>
      <c r="Q34" s="146">
        <v>6.1249997466802597E-2</v>
      </c>
      <c r="R34" s="144">
        <f t="shared" si="2"/>
        <v>2.32500024139881E-2</v>
      </c>
      <c r="S34" s="145">
        <v>0</v>
      </c>
      <c r="T34" s="146">
        <v>0</v>
      </c>
      <c r="U34" s="158">
        <v>0</v>
      </c>
      <c r="V34" s="159">
        <v>0</v>
      </c>
      <c r="W34" s="160">
        <v>6.71</v>
      </c>
      <c r="X34" s="12"/>
      <c r="Y34" s="12"/>
      <c r="Z34" s="150">
        <f t="shared" si="3"/>
        <v>0.80266114536283872</v>
      </c>
      <c r="AB34" s="151">
        <v>8.4499999880790697E-2</v>
      </c>
      <c r="AC34" s="151">
        <v>6.1249997466802597E-2</v>
      </c>
      <c r="AD34" s="151">
        <v>0</v>
      </c>
      <c r="AE34" s="151">
        <v>0</v>
      </c>
      <c r="AF34" s="151">
        <v>0</v>
      </c>
      <c r="AG34" s="151"/>
    </row>
    <row r="35" spans="2:33" s="4" customFormat="1" ht="18" customHeight="1">
      <c r="B35" s="152" t="s">
        <v>101</v>
      </c>
      <c r="C35" s="153">
        <v>24</v>
      </c>
      <c r="D35" s="154" t="s">
        <v>3</v>
      </c>
      <c r="E35" s="155">
        <v>239.23486328125</v>
      </c>
      <c r="F35" s="146">
        <v>237.73596191406301</v>
      </c>
      <c r="G35" s="146">
        <v>1.4988977909088099</v>
      </c>
      <c r="H35" s="146">
        <v>86.278572082519503</v>
      </c>
      <c r="I35" s="146">
        <v>49.000518798828097</v>
      </c>
      <c r="J35" s="146">
        <f t="shared" si="0"/>
        <v>37.278053283691406</v>
      </c>
      <c r="K35" s="146">
        <v>6.9161676244252401</v>
      </c>
      <c r="L35" s="156">
        <v>4.3184808542992297</v>
      </c>
      <c r="M35" s="157">
        <v>0</v>
      </c>
      <c r="N35" s="146">
        <v>0</v>
      </c>
      <c r="O35" s="143">
        <f t="shared" si="1"/>
        <v>0</v>
      </c>
      <c r="P35" s="146">
        <v>0.118500001728535</v>
      </c>
      <c r="Q35" s="146">
        <v>0.15275000035762801</v>
      </c>
      <c r="R35" s="144">
        <f t="shared" si="2"/>
        <v>-3.4249998629093004E-2</v>
      </c>
      <c r="S35" s="145">
        <v>0</v>
      </c>
      <c r="T35" s="146">
        <v>0</v>
      </c>
      <c r="U35" s="158">
        <v>0</v>
      </c>
      <c r="V35" s="159">
        <v>0</v>
      </c>
      <c r="W35" s="160">
        <v>9.01197355297173</v>
      </c>
      <c r="X35" s="12"/>
      <c r="Y35" s="12"/>
      <c r="Z35" s="150">
        <f t="shared" si="3"/>
        <v>8.9916569253354997</v>
      </c>
      <c r="AB35" s="151">
        <v>0.118500001728535</v>
      </c>
      <c r="AC35" s="151">
        <v>0.15275000035762801</v>
      </c>
      <c r="AD35" s="151">
        <v>0</v>
      </c>
      <c r="AE35" s="151">
        <v>0</v>
      </c>
      <c r="AF35" s="151">
        <v>0</v>
      </c>
      <c r="AG35" s="151"/>
    </row>
    <row r="36" spans="2:33" s="4" customFormat="1" ht="18" customHeight="1">
      <c r="B36" s="152" t="s">
        <v>102</v>
      </c>
      <c r="C36" s="153">
        <v>24</v>
      </c>
      <c r="D36" s="154" t="s">
        <v>3</v>
      </c>
      <c r="E36" s="155">
        <v>239.31341552734401</v>
      </c>
      <c r="F36" s="146">
        <v>237.63307189941401</v>
      </c>
      <c r="G36" s="146">
        <v>1.6803436279296899</v>
      </c>
      <c r="H36" s="146">
        <v>86.752555847167997</v>
      </c>
      <c r="I36" s="146">
        <v>50.086391448974602</v>
      </c>
      <c r="J36" s="146">
        <f t="shared" si="0"/>
        <v>36.666164398193395</v>
      </c>
      <c r="K36" s="146">
        <v>8.0743180279762505</v>
      </c>
      <c r="L36" s="156">
        <v>4.2007685717802197</v>
      </c>
      <c r="M36" s="157">
        <v>0</v>
      </c>
      <c r="N36" s="146">
        <v>0</v>
      </c>
      <c r="O36" s="143">
        <f t="shared" si="1"/>
        <v>0</v>
      </c>
      <c r="P36" s="146">
        <v>4.2750000953674303E-2</v>
      </c>
      <c r="Q36" s="146">
        <v>1.15000000223517E-2</v>
      </c>
      <c r="R36" s="144">
        <f t="shared" si="2"/>
        <v>3.1250000931322602E-2</v>
      </c>
      <c r="S36" s="145">
        <v>0</v>
      </c>
      <c r="T36" s="146">
        <v>0</v>
      </c>
      <c r="U36" s="158">
        <v>0</v>
      </c>
      <c r="V36" s="159">
        <v>0</v>
      </c>
      <c r="W36" s="160">
        <v>8.8844671055320106</v>
      </c>
      <c r="X36" s="12"/>
      <c r="Y36" s="12"/>
      <c r="Z36" s="150">
        <f t="shared" si="3"/>
        <v>8.8588673851360547</v>
      </c>
      <c r="AB36" s="151">
        <v>4.2750000953674303E-2</v>
      </c>
      <c r="AC36" s="151">
        <v>1.15000000223517E-2</v>
      </c>
      <c r="AD36" s="151">
        <v>0</v>
      </c>
      <c r="AE36" s="151">
        <v>0</v>
      </c>
      <c r="AF36" s="151">
        <v>0</v>
      </c>
      <c r="AG36" s="151"/>
    </row>
    <row r="37" spans="2:33" s="4" customFormat="1" ht="18" customHeight="1">
      <c r="B37" s="152" t="s">
        <v>103</v>
      </c>
      <c r="C37" s="153">
        <v>24</v>
      </c>
      <c r="D37" s="154" t="s">
        <v>3</v>
      </c>
      <c r="E37" s="155">
        <v>224.26885986328099</v>
      </c>
      <c r="F37" s="146">
        <v>222.64578247070301</v>
      </c>
      <c r="G37" s="146">
        <v>1.6230840682983401</v>
      </c>
      <c r="H37" s="146">
        <v>84.773208618164105</v>
      </c>
      <c r="I37" s="146">
        <v>48.284976959228501</v>
      </c>
      <c r="J37" s="146">
        <f t="shared" si="0"/>
        <v>36.488231658935604</v>
      </c>
      <c r="K37" s="146">
        <v>8.0765911933432193</v>
      </c>
      <c r="L37" s="156">
        <v>4.1467666110563703</v>
      </c>
      <c r="M37" s="157">
        <v>0</v>
      </c>
      <c r="N37" s="146">
        <v>0</v>
      </c>
      <c r="O37" s="143">
        <f t="shared" si="1"/>
        <v>0</v>
      </c>
      <c r="P37" s="146">
        <v>3.3500000834464999E-2</v>
      </c>
      <c r="Q37" s="146">
        <v>1.75000005401671E-3</v>
      </c>
      <c r="R37" s="144">
        <f t="shared" si="2"/>
        <v>3.175000078044829E-2</v>
      </c>
      <c r="S37" s="145">
        <v>0</v>
      </c>
      <c r="T37" s="146">
        <v>0</v>
      </c>
      <c r="U37" s="158">
        <v>0</v>
      </c>
      <c r="V37" s="159">
        <v>0</v>
      </c>
      <c r="W37" s="160">
        <v>8.2844859653777903</v>
      </c>
      <c r="X37" s="12"/>
      <c r="Y37" s="12"/>
      <c r="Z37" s="150">
        <f t="shared" si="3"/>
        <v>8.261544367080436</v>
      </c>
      <c r="AB37" s="151">
        <v>3.3500000834464999E-2</v>
      </c>
      <c r="AC37" s="151">
        <v>1.75000005401671E-3</v>
      </c>
      <c r="AD37" s="151">
        <v>0</v>
      </c>
      <c r="AE37" s="151">
        <v>0</v>
      </c>
      <c r="AF37" s="151">
        <v>0</v>
      </c>
      <c r="AG37" s="151"/>
    </row>
    <row r="38" spans="2:33" s="4" customFormat="1" ht="18" customHeight="1">
      <c r="B38" s="152" t="s">
        <v>104</v>
      </c>
      <c r="C38" s="153">
        <v>24</v>
      </c>
      <c r="D38" s="154" t="s">
        <v>3</v>
      </c>
      <c r="E38" s="155">
        <v>221.21673583984401</v>
      </c>
      <c r="F38" s="146">
        <v>219.68876647949199</v>
      </c>
      <c r="G38" s="146">
        <v>1.5279598236084</v>
      </c>
      <c r="H38" s="146">
        <v>82.335113525390597</v>
      </c>
      <c r="I38" s="146">
        <v>47.030265808105497</v>
      </c>
      <c r="J38" s="146">
        <f t="shared" si="0"/>
        <v>35.304847717285099</v>
      </c>
      <c r="K38" s="146">
        <v>8.1468228862092005</v>
      </c>
      <c r="L38" s="156">
        <v>4.1730417283863401</v>
      </c>
      <c r="M38" s="157">
        <v>0</v>
      </c>
      <c r="N38" s="146">
        <v>0</v>
      </c>
      <c r="O38" s="143">
        <f t="shared" si="1"/>
        <v>0</v>
      </c>
      <c r="P38" s="146">
        <v>2.8000000864267301E-2</v>
      </c>
      <c r="Q38" s="146">
        <v>2.9000001028180102E-2</v>
      </c>
      <c r="R38" s="144">
        <f t="shared" si="2"/>
        <v>-1.0000001639128009E-3</v>
      </c>
      <c r="S38" s="145">
        <v>0</v>
      </c>
      <c r="T38" s="146">
        <v>0</v>
      </c>
      <c r="U38" s="158">
        <v>0</v>
      </c>
      <c r="V38" s="159">
        <v>0</v>
      </c>
      <c r="W38" s="160">
        <v>7.9033396881153104</v>
      </c>
      <c r="X38" s="12"/>
      <c r="Y38" s="12"/>
      <c r="Z38" s="150">
        <f t="shared" si="3"/>
        <v>7.8818839765045752</v>
      </c>
      <c r="AB38" s="151">
        <v>2.8000000864267301E-2</v>
      </c>
      <c r="AC38" s="151">
        <v>2.9000001028180102E-2</v>
      </c>
      <c r="AD38" s="151">
        <v>0</v>
      </c>
      <c r="AE38" s="151">
        <v>0</v>
      </c>
      <c r="AF38" s="151">
        <v>0</v>
      </c>
      <c r="AG38" s="151"/>
    </row>
    <row r="39" spans="2:33" s="4" customFormat="1" ht="18" customHeight="1">
      <c r="B39" s="152" t="s">
        <v>105</v>
      </c>
      <c r="C39" s="153">
        <v>24</v>
      </c>
      <c r="D39" s="154" t="s">
        <v>3</v>
      </c>
      <c r="E39" s="155">
        <v>207.505294799805</v>
      </c>
      <c r="F39" s="146">
        <v>206.037521362305</v>
      </c>
      <c r="G39" s="146">
        <v>1.46777963638306</v>
      </c>
      <c r="H39" s="146">
        <v>81.702056884765597</v>
      </c>
      <c r="I39" s="146">
        <v>47.325023651122997</v>
      </c>
      <c r="J39" s="146">
        <f t="shared" si="0"/>
        <v>34.377033233642599</v>
      </c>
      <c r="K39" s="146">
        <v>8.2543575874260906</v>
      </c>
      <c r="L39" s="156">
        <v>4.2113488194073696</v>
      </c>
      <c r="M39" s="157">
        <v>0</v>
      </c>
      <c r="N39" s="146">
        <v>0</v>
      </c>
      <c r="O39" s="143">
        <f t="shared" si="1"/>
        <v>0</v>
      </c>
      <c r="P39" s="146">
        <v>1.9750000908970802E-2</v>
      </c>
      <c r="Q39" s="146">
        <v>2.0500000566244101E-2</v>
      </c>
      <c r="R39" s="144">
        <f t="shared" si="2"/>
        <v>-7.4999965727329948E-4</v>
      </c>
      <c r="S39" s="145">
        <v>0</v>
      </c>
      <c r="T39" s="146">
        <v>0</v>
      </c>
      <c r="U39" s="158">
        <v>0</v>
      </c>
      <c r="V39" s="159">
        <v>0</v>
      </c>
      <c r="W39" s="160">
        <v>7.2230342421454701</v>
      </c>
      <c r="X39" s="12"/>
      <c r="Y39" s="12"/>
      <c r="Z39" s="150">
        <f t="shared" si="3"/>
        <v>7.202878828133878</v>
      </c>
      <c r="AB39" s="151">
        <v>1.9750000908970802E-2</v>
      </c>
      <c r="AC39" s="151">
        <v>2.0500000566244101E-2</v>
      </c>
      <c r="AD39" s="151">
        <v>0</v>
      </c>
      <c r="AE39" s="151">
        <v>0</v>
      </c>
      <c r="AF39" s="151">
        <v>0</v>
      </c>
      <c r="AG39" s="151"/>
    </row>
    <row r="40" spans="2:33" s="4" customFormat="1" ht="18" customHeight="1">
      <c r="B40" s="152" t="s">
        <v>106</v>
      </c>
      <c r="C40" s="153">
        <v>24</v>
      </c>
      <c r="D40" s="154" t="s">
        <v>3</v>
      </c>
      <c r="E40" s="155">
        <v>209.40147399902301</v>
      </c>
      <c r="F40" s="146">
        <v>207.93798828125</v>
      </c>
      <c r="G40" s="146">
        <v>1.46347999572754</v>
      </c>
      <c r="H40" s="146">
        <v>82.204483032226605</v>
      </c>
      <c r="I40" s="146">
        <v>47.268482208252003</v>
      </c>
      <c r="J40" s="146">
        <f t="shared" si="0"/>
        <v>34.936000823974602</v>
      </c>
      <c r="K40" s="146">
        <v>8.0970241541204402</v>
      </c>
      <c r="L40" s="156">
        <v>4.1959277628055602</v>
      </c>
      <c r="M40" s="157">
        <v>0</v>
      </c>
      <c r="N40" s="146">
        <v>0</v>
      </c>
      <c r="O40" s="143">
        <f t="shared" si="1"/>
        <v>0</v>
      </c>
      <c r="P40" s="146">
        <v>4.0000001899898104E-3</v>
      </c>
      <c r="Q40" s="146">
        <v>6.7499997094273602E-3</v>
      </c>
      <c r="R40" s="144">
        <f t="shared" si="2"/>
        <v>-2.7499995194375498E-3</v>
      </c>
      <c r="S40" s="145">
        <v>0</v>
      </c>
      <c r="T40" s="146">
        <v>0</v>
      </c>
      <c r="U40" s="158">
        <v>0</v>
      </c>
      <c r="V40" s="159">
        <v>0</v>
      </c>
      <c r="W40" s="160">
        <v>7.4047963485068999</v>
      </c>
      <c r="X40" s="12"/>
      <c r="Y40" s="12"/>
      <c r="Z40" s="150">
        <f t="shared" si="3"/>
        <v>7.384826816783951</v>
      </c>
      <c r="AB40" s="151">
        <v>4.0000001899898104E-3</v>
      </c>
      <c r="AC40" s="151">
        <v>6.7499997094273602E-3</v>
      </c>
      <c r="AD40" s="151">
        <v>0</v>
      </c>
      <c r="AE40" s="151">
        <v>0</v>
      </c>
      <c r="AF40" s="151">
        <v>0</v>
      </c>
      <c r="AG40" s="151"/>
    </row>
    <row r="41" spans="2:33" s="4" customFormat="1" ht="18" customHeight="1">
      <c r="B41" s="152" t="s">
        <v>107</v>
      </c>
      <c r="C41" s="153">
        <v>24</v>
      </c>
      <c r="D41" s="154" t="s">
        <v>3</v>
      </c>
      <c r="E41" s="155">
        <v>223.31237792968801</v>
      </c>
      <c r="F41" s="146">
        <v>221.74998474121099</v>
      </c>
      <c r="G41" s="146">
        <v>1.5623950958252</v>
      </c>
      <c r="H41" s="146">
        <v>81.934608459472699</v>
      </c>
      <c r="I41" s="146">
        <v>47.8756713867188</v>
      </c>
      <c r="J41" s="146">
        <f t="shared" si="0"/>
        <v>34.058937072753899</v>
      </c>
      <c r="K41" s="146">
        <v>7.9956713686649001</v>
      </c>
      <c r="L41" s="156">
        <v>4.1352631179232198</v>
      </c>
      <c r="M41" s="157">
        <v>0</v>
      </c>
      <c r="N41" s="146">
        <v>0</v>
      </c>
      <c r="O41" s="143">
        <f t="shared" si="1"/>
        <v>0</v>
      </c>
      <c r="P41" s="146">
        <v>9.7500002011656796E-3</v>
      </c>
      <c r="Q41" s="146">
        <v>1.15000000223517E-2</v>
      </c>
      <c r="R41" s="144">
        <f t="shared" si="2"/>
        <v>-1.7499998211860206E-3</v>
      </c>
      <c r="S41" s="145">
        <v>0</v>
      </c>
      <c r="T41" s="146">
        <v>0</v>
      </c>
      <c r="U41" s="158">
        <v>0</v>
      </c>
      <c r="V41" s="159">
        <v>0</v>
      </c>
      <c r="W41" s="160">
        <v>7.7017077723603604</v>
      </c>
      <c r="X41" s="12"/>
      <c r="Y41" s="12"/>
      <c r="Z41" s="150">
        <f t="shared" si="3"/>
        <v>7.6805828503426508</v>
      </c>
      <c r="AB41" s="151">
        <v>9.7500002011656796E-3</v>
      </c>
      <c r="AC41" s="151">
        <v>1.15000000223517E-2</v>
      </c>
      <c r="AD41" s="151">
        <v>0</v>
      </c>
      <c r="AE41" s="151">
        <v>0</v>
      </c>
      <c r="AF41" s="151">
        <v>0</v>
      </c>
      <c r="AG41" s="151"/>
    </row>
    <row r="42" spans="2:33" s="4" customFormat="1" ht="18" customHeight="1">
      <c r="B42" s="152" t="s">
        <v>108</v>
      </c>
      <c r="C42" s="153">
        <v>24</v>
      </c>
      <c r="D42" s="154" t="s">
        <v>3</v>
      </c>
      <c r="E42" s="155">
        <v>241.69868469238301</v>
      </c>
      <c r="F42" s="146">
        <v>240.01377868652301</v>
      </c>
      <c r="G42" s="146">
        <v>1.6849174499511701</v>
      </c>
      <c r="H42" s="146">
        <v>83.009117126464801</v>
      </c>
      <c r="I42" s="146">
        <v>48.9982719421387</v>
      </c>
      <c r="J42" s="146">
        <f t="shared" si="0"/>
        <v>34.010845184326101</v>
      </c>
      <c r="K42" s="146">
        <v>8.0248280573865394</v>
      </c>
      <c r="L42" s="156">
        <v>4.1753261380205</v>
      </c>
      <c r="M42" s="157">
        <v>0</v>
      </c>
      <c r="N42" s="146">
        <v>0</v>
      </c>
      <c r="O42" s="143">
        <f t="shared" si="1"/>
        <v>0</v>
      </c>
      <c r="P42" s="146">
        <v>3.50000010803342E-3</v>
      </c>
      <c r="Q42" s="146">
        <v>3.7500001490116102E-3</v>
      </c>
      <c r="R42" s="144">
        <f t="shared" si="2"/>
        <v>-2.5000004097819025E-4</v>
      </c>
      <c r="S42" s="145">
        <v>0</v>
      </c>
      <c r="T42" s="146">
        <v>0</v>
      </c>
      <c r="U42" s="158">
        <v>0</v>
      </c>
      <c r="V42" s="159">
        <v>0</v>
      </c>
      <c r="W42" s="160">
        <v>8.3264551065229409</v>
      </c>
      <c r="X42" s="12"/>
      <c r="Y42" s="12"/>
      <c r="Z42" s="150">
        <f t="shared" si="3"/>
        <v>8.302934028999962</v>
      </c>
      <c r="AB42" s="151">
        <v>3.50000010803342E-3</v>
      </c>
      <c r="AC42" s="151">
        <v>3.7500001490116102E-3</v>
      </c>
      <c r="AD42" s="151">
        <v>0</v>
      </c>
      <c r="AE42" s="151">
        <v>0</v>
      </c>
      <c r="AF42" s="151">
        <v>0</v>
      </c>
      <c r="AG42" s="151"/>
    </row>
    <row r="43" spans="2:33" s="4" customFormat="1" ht="18" customHeight="1">
      <c r="B43" s="152" t="s">
        <v>109</v>
      </c>
      <c r="C43" s="153">
        <v>24</v>
      </c>
      <c r="D43" s="154" t="s">
        <v>3</v>
      </c>
      <c r="E43" s="155">
        <v>240.931228637695</v>
      </c>
      <c r="F43" s="146">
        <v>239.27688598632801</v>
      </c>
      <c r="G43" s="146">
        <v>1.6543388366699201</v>
      </c>
      <c r="H43" s="146">
        <v>84.987777709960895</v>
      </c>
      <c r="I43" s="146">
        <v>49.840633392333999</v>
      </c>
      <c r="J43" s="146">
        <f t="shared" si="0"/>
        <v>35.147144317626896</v>
      </c>
      <c r="K43" s="146">
        <v>8.0534948607376506</v>
      </c>
      <c r="L43" s="156">
        <v>4.19338260773225</v>
      </c>
      <c r="M43" s="157">
        <v>0</v>
      </c>
      <c r="N43" s="146">
        <v>0</v>
      </c>
      <c r="O43" s="143">
        <f t="shared" si="1"/>
        <v>0</v>
      </c>
      <c r="P43" s="146">
        <v>6.2500000931322601E-3</v>
      </c>
      <c r="Q43" s="146">
        <v>3.0000000260770299E-3</v>
      </c>
      <c r="R43" s="144">
        <f t="shared" si="2"/>
        <v>3.2500000670552301E-3</v>
      </c>
      <c r="S43" s="145">
        <v>0</v>
      </c>
      <c r="T43" s="146">
        <v>0</v>
      </c>
      <c r="U43" s="158">
        <v>0</v>
      </c>
      <c r="V43" s="159">
        <v>0</v>
      </c>
      <c r="W43" s="160">
        <v>8.5750782832587298</v>
      </c>
      <c r="X43" s="12"/>
      <c r="Y43" s="12"/>
      <c r="Z43" s="150">
        <f t="shared" si="3"/>
        <v>8.5504981491443122</v>
      </c>
      <c r="AB43" s="151">
        <v>6.2500000931322601E-3</v>
      </c>
      <c r="AC43" s="151">
        <v>3.0000000260770299E-3</v>
      </c>
      <c r="AD43" s="151">
        <v>0</v>
      </c>
      <c r="AE43" s="151">
        <v>0</v>
      </c>
      <c r="AF43" s="151">
        <v>0</v>
      </c>
      <c r="AG43" s="151"/>
    </row>
    <row r="44" spans="2:33" s="4" customFormat="1" ht="18" customHeight="1">
      <c r="B44" s="152" t="s">
        <v>110</v>
      </c>
      <c r="C44" s="153">
        <v>24</v>
      </c>
      <c r="D44" s="154" t="s">
        <v>3</v>
      </c>
      <c r="E44" s="155">
        <v>228.44752502441401</v>
      </c>
      <c r="F44" s="146">
        <v>226.87528991699199</v>
      </c>
      <c r="G44" s="146">
        <v>1.57224273681641</v>
      </c>
      <c r="H44" s="146">
        <v>85.966552734375</v>
      </c>
      <c r="I44" s="146">
        <v>49.192657470703097</v>
      </c>
      <c r="J44" s="146">
        <f t="shared" si="0"/>
        <v>36.773895263671903</v>
      </c>
      <c r="K44" s="146">
        <v>8.0198520133064903</v>
      </c>
      <c r="L44" s="156">
        <v>4.1791315627163801</v>
      </c>
      <c r="M44" s="157">
        <v>0</v>
      </c>
      <c r="N44" s="146">
        <v>0</v>
      </c>
      <c r="O44" s="143">
        <f t="shared" si="1"/>
        <v>0</v>
      </c>
      <c r="P44" s="146">
        <v>9.2500001192092896E-3</v>
      </c>
      <c r="Q44" s="146">
        <v>1.09999999403954E-2</v>
      </c>
      <c r="R44" s="144">
        <f t="shared" si="2"/>
        <v>-1.7499998211861108E-3</v>
      </c>
      <c r="S44" s="145">
        <v>0</v>
      </c>
      <c r="T44" s="146">
        <v>0</v>
      </c>
      <c r="U44" s="158">
        <v>0</v>
      </c>
      <c r="V44" s="159">
        <v>0</v>
      </c>
      <c r="W44" s="160">
        <v>8.5020179198215793</v>
      </c>
      <c r="X44" s="12"/>
      <c r="Y44" s="12"/>
      <c r="Z44" s="150">
        <f t="shared" si="3"/>
        <v>8.4782477815956927</v>
      </c>
      <c r="AB44" s="151">
        <v>9.2500001192092896E-3</v>
      </c>
      <c r="AC44" s="151">
        <v>1.09999999403954E-2</v>
      </c>
      <c r="AD44" s="151">
        <v>0</v>
      </c>
      <c r="AE44" s="151">
        <v>0</v>
      </c>
      <c r="AF44" s="151">
        <v>0</v>
      </c>
      <c r="AG44" s="151"/>
    </row>
    <row r="45" spans="2:33" s="4" customFormat="1" ht="18" customHeight="1">
      <c r="B45" s="152" t="s">
        <v>111</v>
      </c>
      <c r="C45" s="153">
        <v>24</v>
      </c>
      <c r="D45" s="154" t="s">
        <v>3</v>
      </c>
      <c r="E45" s="155">
        <v>226.58425903320301</v>
      </c>
      <c r="F45" s="146">
        <v>224.954513549805</v>
      </c>
      <c r="G45" s="146">
        <v>1.6297407150268599</v>
      </c>
      <c r="H45" s="146">
        <v>89.169654846191406</v>
      </c>
      <c r="I45" s="146">
        <v>50.195350646972699</v>
      </c>
      <c r="J45" s="146">
        <f t="shared" si="0"/>
        <v>38.974304199218707</v>
      </c>
      <c r="K45" s="146">
        <v>8.0767625924430906</v>
      </c>
      <c r="L45" s="156">
        <v>4.1728946412155397</v>
      </c>
      <c r="M45" s="157">
        <v>0</v>
      </c>
      <c r="N45" s="146">
        <v>0</v>
      </c>
      <c r="O45" s="143">
        <f t="shared" si="1"/>
        <v>0</v>
      </c>
      <c r="P45" s="146">
        <v>2.9249999672174499E-2</v>
      </c>
      <c r="Q45" s="146">
        <v>1.6499999910593002E-2</v>
      </c>
      <c r="R45" s="144">
        <f t="shared" si="2"/>
        <v>1.2749999761581497E-2</v>
      </c>
      <c r="S45" s="145">
        <v>0</v>
      </c>
      <c r="T45" s="146">
        <v>0</v>
      </c>
      <c r="U45" s="158">
        <v>0</v>
      </c>
      <c r="V45" s="159">
        <v>0</v>
      </c>
      <c r="W45" s="160">
        <v>8.9386562523441402</v>
      </c>
      <c r="X45" s="12"/>
      <c r="Y45" s="12"/>
      <c r="Z45" s="150">
        <f t="shared" si="3"/>
        <v>8.9127694843191048</v>
      </c>
      <c r="AB45" s="151">
        <v>2.9249999672174499E-2</v>
      </c>
      <c r="AC45" s="151">
        <v>1.6499999910593002E-2</v>
      </c>
      <c r="AD45" s="151">
        <v>0</v>
      </c>
      <c r="AE45" s="151">
        <v>0</v>
      </c>
      <c r="AF45" s="151">
        <v>0</v>
      </c>
      <c r="AG45" s="151"/>
    </row>
    <row r="46" spans="2:33" s="4" customFormat="1" ht="18" customHeight="1">
      <c r="B46" s="152" t="s">
        <v>112</v>
      </c>
      <c r="C46" s="153">
        <v>24</v>
      </c>
      <c r="D46" s="154" t="s">
        <v>3</v>
      </c>
      <c r="E46" s="155">
        <v>237.68997192382801</v>
      </c>
      <c r="F46" s="146">
        <v>235.99453735351599</v>
      </c>
      <c r="G46" s="146">
        <v>1.69544124603271</v>
      </c>
      <c r="H46" s="146">
        <v>88.982437133789105</v>
      </c>
      <c r="I46" s="146">
        <v>50.846473693847699</v>
      </c>
      <c r="J46" s="146">
        <f t="shared" si="0"/>
        <v>38.135963439941406</v>
      </c>
      <c r="K46" s="146">
        <v>7.9831768605235096</v>
      </c>
      <c r="L46" s="156">
        <v>4.1893295052590904</v>
      </c>
      <c r="M46" s="157">
        <v>0</v>
      </c>
      <c r="N46" s="146">
        <v>0</v>
      </c>
      <c r="O46" s="143">
        <f t="shared" si="1"/>
        <v>0</v>
      </c>
      <c r="P46" s="146">
        <v>1.4000000432133701E-2</v>
      </c>
      <c r="Q46" s="146">
        <v>1.4000000432133701E-2</v>
      </c>
      <c r="R46" s="144">
        <f t="shared" si="2"/>
        <v>0</v>
      </c>
      <c r="S46" s="145">
        <v>0</v>
      </c>
      <c r="T46" s="146">
        <v>0</v>
      </c>
      <c r="U46" s="158">
        <v>0</v>
      </c>
      <c r="V46" s="159">
        <v>0</v>
      </c>
      <c r="W46" s="160">
        <v>9.1772625231521907</v>
      </c>
      <c r="X46" s="12"/>
      <c r="Y46" s="12"/>
      <c r="Z46" s="150">
        <f t="shared" si="3"/>
        <v>9.1507429486068137</v>
      </c>
      <c r="AB46" s="151">
        <v>1.4000000432133701E-2</v>
      </c>
      <c r="AC46" s="151">
        <v>1.4000000432133701E-2</v>
      </c>
      <c r="AD46" s="151">
        <v>0</v>
      </c>
      <c r="AE46" s="151">
        <v>0</v>
      </c>
      <c r="AF46" s="151">
        <v>0</v>
      </c>
      <c r="AG46" s="151"/>
    </row>
    <row r="47" spans="2:33" s="4" customFormat="1" ht="18" customHeight="1">
      <c r="B47" s="152" t="s">
        <v>113</v>
      </c>
      <c r="C47" s="153">
        <v>24</v>
      </c>
      <c r="D47" s="154" t="s">
        <v>3</v>
      </c>
      <c r="E47" s="155">
        <v>281.60778808593801</v>
      </c>
      <c r="F47" s="146">
        <v>279.68591308593801</v>
      </c>
      <c r="G47" s="146">
        <v>1.9218730926513701</v>
      </c>
      <c r="H47" s="146">
        <v>89.780494689941406</v>
      </c>
      <c r="I47" s="146">
        <v>53.567245483398402</v>
      </c>
      <c r="J47" s="146">
        <f t="shared" si="0"/>
        <v>36.213249206543004</v>
      </c>
      <c r="K47" s="146">
        <v>7.7396035446633196</v>
      </c>
      <c r="L47" s="156">
        <v>4.2377026466076702</v>
      </c>
      <c r="M47" s="157">
        <v>0</v>
      </c>
      <c r="N47" s="146">
        <v>0</v>
      </c>
      <c r="O47" s="143">
        <f t="shared" si="1"/>
        <v>0</v>
      </c>
      <c r="P47" s="146">
        <v>3.2749999314546599E-2</v>
      </c>
      <c r="Q47" s="146">
        <v>1.60000007599592E-2</v>
      </c>
      <c r="R47" s="144">
        <f t="shared" si="2"/>
        <v>1.6749998554587399E-2</v>
      </c>
      <c r="S47" s="145">
        <v>0</v>
      </c>
      <c r="T47" s="146">
        <v>0</v>
      </c>
      <c r="U47" s="158">
        <v>0</v>
      </c>
      <c r="V47" s="159">
        <v>0</v>
      </c>
      <c r="W47" s="160">
        <v>10.3317314316325</v>
      </c>
      <c r="X47" s="12"/>
      <c r="Y47" s="12"/>
      <c r="Z47" s="150">
        <f t="shared" si="3"/>
        <v>10.300882558372834</v>
      </c>
      <c r="AB47" s="151">
        <v>3.2749999314546599E-2</v>
      </c>
      <c r="AC47" s="151">
        <v>1.60000007599592E-2</v>
      </c>
      <c r="AD47" s="151">
        <v>0</v>
      </c>
      <c r="AE47" s="151">
        <v>0</v>
      </c>
      <c r="AF47" s="151">
        <v>0</v>
      </c>
      <c r="AG47" s="151"/>
    </row>
    <row r="48" spans="2:33" s="4" customFormat="1" ht="18" customHeight="1">
      <c r="B48" s="152" t="s">
        <v>114</v>
      </c>
      <c r="C48" s="153">
        <v>24</v>
      </c>
      <c r="D48" s="154" t="s">
        <v>3</v>
      </c>
      <c r="E48" s="155">
        <v>279.68930053710898</v>
      </c>
      <c r="F48" s="146">
        <v>277.73434448242199</v>
      </c>
      <c r="G48" s="146">
        <v>1.9549589157104501</v>
      </c>
      <c r="H48" s="146">
        <v>89.558609008789105</v>
      </c>
      <c r="I48" s="146">
        <v>52.638179779052699</v>
      </c>
      <c r="J48" s="146">
        <f t="shared" si="0"/>
        <v>36.920429229736406</v>
      </c>
      <c r="K48" s="146">
        <v>7.6140366856637396</v>
      </c>
      <c r="L48" s="156">
        <v>4.2593822015473704</v>
      </c>
      <c r="M48" s="157">
        <v>0</v>
      </c>
      <c r="N48" s="146">
        <v>0</v>
      </c>
      <c r="O48" s="143">
        <f t="shared" si="1"/>
        <v>0</v>
      </c>
      <c r="P48" s="146">
        <v>2.77500003576279E-2</v>
      </c>
      <c r="Q48" s="146">
        <v>1.6499999910593002E-2</v>
      </c>
      <c r="R48" s="144">
        <f t="shared" si="2"/>
        <v>1.1250000447034898E-2</v>
      </c>
      <c r="S48" s="145">
        <v>0</v>
      </c>
      <c r="T48" s="146">
        <v>0</v>
      </c>
      <c r="U48" s="158">
        <v>0</v>
      </c>
      <c r="V48" s="159">
        <v>0</v>
      </c>
      <c r="W48" s="160">
        <v>10.458775938804299</v>
      </c>
      <c r="X48" s="12"/>
      <c r="Y48" s="12"/>
      <c r="Z48" s="150">
        <f t="shared" si="3"/>
        <v>10.429154355061566</v>
      </c>
      <c r="AB48" s="151">
        <v>2.77500003576279E-2</v>
      </c>
      <c r="AC48" s="151">
        <v>1.6499999910593002E-2</v>
      </c>
      <c r="AD48" s="151">
        <v>0</v>
      </c>
      <c r="AE48" s="151">
        <v>0</v>
      </c>
      <c r="AF48" s="151">
        <v>0</v>
      </c>
      <c r="AG48" s="151"/>
    </row>
    <row r="49" spans="2:33" s="4" customFormat="1" ht="18" customHeight="1">
      <c r="B49" s="152" t="s">
        <v>115</v>
      </c>
      <c r="C49" s="153">
        <v>24</v>
      </c>
      <c r="D49" s="154" t="s">
        <v>3</v>
      </c>
      <c r="E49" s="155">
        <v>280.38580322265602</v>
      </c>
      <c r="F49" s="146">
        <v>278.45703125</v>
      </c>
      <c r="G49" s="146">
        <v>1.92878437042236</v>
      </c>
      <c r="H49" s="146">
        <v>89.012733459472699</v>
      </c>
      <c r="I49" s="146">
        <v>52.020641326904297</v>
      </c>
      <c r="J49" s="146">
        <f t="shared" si="0"/>
        <v>36.992092132568402</v>
      </c>
      <c r="K49" s="146">
        <v>7.5986247460353296</v>
      </c>
      <c r="L49" s="156">
        <v>4.2834045147509601</v>
      </c>
      <c r="M49" s="157">
        <v>0</v>
      </c>
      <c r="N49" s="146">
        <v>0</v>
      </c>
      <c r="O49" s="143">
        <f t="shared" si="1"/>
        <v>0</v>
      </c>
      <c r="P49" s="146">
        <v>1.1250000447034799E-2</v>
      </c>
      <c r="Q49" s="146">
        <v>6.7500001750886397E-3</v>
      </c>
      <c r="R49" s="144">
        <f t="shared" si="2"/>
        <v>4.5000002719461597E-3</v>
      </c>
      <c r="S49" s="145">
        <v>0</v>
      </c>
      <c r="T49" s="146">
        <v>0</v>
      </c>
      <c r="U49" s="158">
        <v>0</v>
      </c>
      <c r="V49" s="159">
        <v>0</v>
      </c>
      <c r="W49" s="160">
        <v>10.5014375347889</v>
      </c>
      <c r="X49" s="12"/>
      <c r="Y49" s="12"/>
      <c r="Z49" s="150">
        <f t="shared" si="3"/>
        <v>10.472393420467609</v>
      </c>
      <c r="AB49" s="151">
        <v>1.1250000447034799E-2</v>
      </c>
      <c r="AC49" s="151">
        <v>6.7500001750886397E-3</v>
      </c>
      <c r="AD49" s="151">
        <v>0</v>
      </c>
      <c r="AE49" s="151">
        <v>0</v>
      </c>
      <c r="AF49" s="151">
        <v>0</v>
      </c>
      <c r="AG49" s="151"/>
    </row>
    <row r="50" spans="2:33" s="4" customFormat="1" ht="18" customHeight="1">
      <c r="B50" s="152" t="s">
        <v>116</v>
      </c>
      <c r="C50" s="153">
        <v>24</v>
      </c>
      <c r="D50" s="154" t="s">
        <v>3</v>
      </c>
      <c r="E50" s="155">
        <v>283.49197387695301</v>
      </c>
      <c r="F50" s="146">
        <v>281.56170654296898</v>
      </c>
      <c r="G50" s="146">
        <v>1.9302511215210001</v>
      </c>
      <c r="H50" s="146">
        <v>90.759193420410199</v>
      </c>
      <c r="I50" s="146">
        <v>52.977787017822301</v>
      </c>
      <c r="J50" s="146">
        <f t="shared" si="0"/>
        <v>37.781406402587898</v>
      </c>
      <c r="K50" s="146">
        <v>7.83620395578615</v>
      </c>
      <c r="L50" s="156">
        <v>4.3061835766823204</v>
      </c>
      <c r="M50" s="157">
        <v>0</v>
      </c>
      <c r="N50" s="146">
        <v>0</v>
      </c>
      <c r="O50" s="143">
        <f t="shared" si="1"/>
        <v>0</v>
      </c>
      <c r="P50" s="146">
        <v>3.0500000342726701E-2</v>
      </c>
      <c r="Q50" s="146">
        <v>2.0999999716877899E-2</v>
      </c>
      <c r="R50" s="144">
        <f t="shared" si="2"/>
        <v>9.5000006258488014E-3</v>
      </c>
      <c r="S50" s="145">
        <v>0</v>
      </c>
      <c r="T50" s="146">
        <v>0</v>
      </c>
      <c r="U50" s="158">
        <v>0</v>
      </c>
      <c r="V50" s="159">
        <v>0</v>
      </c>
      <c r="W50" s="160">
        <v>10.8450992271166</v>
      </c>
      <c r="X50" s="12"/>
      <c r="Y50" s="12"/>
      <c r="Z50" s="150">
        <f t="shared" si="3"/>
        <v>10.812986768624256</v>
      </c>
      <c r="AB50" s="151">
        <v>3.0500000342726701E-2</v>
      </c>
      <c r="AC50" s="151">
        <v>2.0999999716877899E-2</v>
      </c>
      <c r="AD50" s="151">
        <v>0</v>
      </c>
      <c r="AE50" s="151">
        <v>0</v>
      </c>
      <c r="AF50" s="151">
        <v>0</v>
      </c>
      <c r="AG50" s="151"/>
    </row>
    <row r="51" spans="2:33" s="4" customFormat="1" ht="18" customHeight="1">
      <c r="B51" s="161" t="s">
        <v>117</v>
      </c>
      <c r="C51" s="162">
        <v>24</v>
      </c>
      <c r="D51" s="163" t="s">
        <v>3</v>
      </c>
      <c r="E51" s="164">
        <v>286.992919921875</v>
      </c>
      <c r="F51" s="165">
        <v>285.00848388671898</v>
      </c>
      <c r="G51" s="165">
        <v>1.98445796966553</v>
      </c>
      <c r="H51" s="165">
        <v>92.383438110351605</v>
      </c>
      <c r="I51" s="165">
        <v>54.194660186767599</v>
      </c>
      <c r="J51" s="165">
        <f t="shared" si="0"/>
        <v>38.188777923584006</v>
      </c>
      <c r="K51" s="165">
        <v>8.1359694332792607</v>
      </c>
      <c r="L51" s="166">
        <v>4.3431048877470202</v>
      </c>
      <c r="M51" s="157">
        <v>0</v>
      </c>
      <c r="N51" s="146">
        <v>0</v>
      </c>
      <c r="O51" s="143">
        <f t="shared" si="1"/>
        <v>0</v>
      </c>
      <c r="P51" s="146">
        <v>6.0000000521540598E-3</v>
      </c>
      <c r="Q51" s="146">
        <v>3.50000010803342E-3</v>
      </c>
      <c r="R51" s="144">
        <f t="shared" si="2"/>
        <v>2.4999999441206399E-3</v>
      </c>
      <c r="S51" s="158">
        <v>0</v>
      </c>
      <c r="T51" s="165">
        <v>0</v>
      </c>
      <c r="U51" s="158">
        <v>0</v>
      </c>
      <c r="V51" s="159">
        <v>0</v>
      </c>
      <c r="W51" s="160">
        <v>11.1028473186119</v>
      </c>
      <c r="X51" s="12"/>
      <c r="Y51" s="12"/>
      <c r="Z51" s="150">
        <f t="shared" si="3"/>
        <v>11.067454721125067</v>
      </c>
      <c r="AB51" s="151">
        <v>6.0000000521540598E-3</v>
      </c>
      <c r="AC51" s="151">
        <v>3.50000010803342E-3</v>
      </c>
      <c r="AD51" s="151">
        <v>0</v>
      </c>
      <c r="AE51" s="151">
        <v>0</v>
      </c>
      <c r="AF51" s="151">
        <v>0</v>
      </c>
      <c r="AG51" s="151"/>
    </row>
    <row r="52" spans="2:33" s="4" customFormat="1" ht="18" customHeight="1">
      <c r="B52" s="152" t="s">
        <v>118</v>
      </c>
      <c r="C52" s="153">
        <v>24</v>
      </c>
      <c r="D52" s="154" t="s">
        <v>3</v>
      </c>
      <c r="E52" s="155">
        <v>285.45834350585898</v>
      </c>
      <c r="F52" s="146">
        <v>283.44454956054699</v>
      </c>
      <c r="G52" s="146">
        <v>2.01380443572998</v>
      </c>
      <c r="H52" s="146">
        <v>94.544357299804702</v>
      </c>
      <c r="I52" s="146">
        <v>54.798934936523402</v>
      </c>
      <c r="J52" s="146">
        <f t="shared" si="0"/>
        <v>39.7454223632813</v>
      </c>
      <c r="K52" s="146">
        <v>8.1050525608937907</v>
      </c>
      <c r="L52" s="156">
        <v>4.3252517265420201</v>
      </c>
      <c r="M52" s="157">
        <v>0</v>
      </c>
      <c r="N52" s="146">
        <v>0</v>
      </c>
      <c r="O52" s="143">
        <f t="shared" si="1"/>
        <v>0</v>
      </c>
      <c r="P52" s="146">
        <v>1.9500000402331401E-2</v>
      </c>
      <c r="Q52" s="146">
        <v>1.9500000402331401E-2</v>
      </c>
      <c r="R52" s="144">
        <f t="shared" si="2"/>
        <v>0</v>
      </c>
      <c r="S52" s="145">
        <v>0</v>
      </c>
      <c r="T52" s="146">
        <v>0</v>
      </c>
      <c r="U52" s="158">
        <v>0</v>
      </c>
      <c r="V52" s="159">
        <v>0</v>
      </c>
      <c r="W52" s="160">
        <v>11.4934510711819</v>
      </c>
      <c r="X52" s="12"/>
      <c r="Y52" s="12"/>
      <c r="Z52" s="150">
        <f t="shared" si="3"/>
        <v>11.45601619314772</v>
      </c>
      <c r="AB52" s="151">
        <v>1.9500000402331401E-2</v>
      </c>
      <c r="AC52" s="151">
        <v>1.9500000402331401E-2</v>
      </c>
      <c r="AD52" s="151">
        <v>0</v>
      </c>
      <c r="AE52" s="151">
        <v>0</v>
      </c>
      <c r="AF52" s="151">
        <v>0</v>
      </c>
      <c r="AG52" s="151"/>
    </row>
    <row r="53" spans="2:33" s="4" customFormat="1" ht="18" customHeight="1">
      <c r="B53" s="152" t="s">
        <v>119</v>
      </c>
      <c r="C53" s="153">
        <v>24</v>
      </c>
      <c r="D53" s="154" t="s">
        <v>3</v>
      </c>
      <c r="E53" s="155">
        <v>283.4912109375</v>
      </c>
      <c r="F53" s="146">
        <v>281.50299072265602</v>
      </c>
      <c r="G53" s="146">
        <v>1.9882068634033201</v>
      </c>
      <c r="H53" s="146">
        <v>95.419662475585895</v>
      </c>
      <c r="I53" s="146">
        <v>55.1327934265137</v>
      </c>
      <c r="J53" s="146">
        <f t="shared" si="0"/>
        <v>40.286869049072195</v>
      </c>
      <c r="K53" s="146">
        <v>8.1245288472625496</v>
      </c>
      <c r="L53" s="156">
        <v>4.3279807405788402</v>
      </c>
      <c r="M53" s="157">
        <v>0</v>
      </c>
      <c r="N53" s="146">
        <v>0</v>
      </c>
      <c r="O53" s="143">
        <f t="shared" si="1"/>
        <v>0</v>
      </c>
      <c r="P53" s="146">
        <v>1.22500006109476E-2</v>
      </c>
      <c r="Q53" s="146">
        <v>1.0499999858439E-2</v>
      </c>
      <c r="R53" s="144">
        <f t="shared" si="2"/>
        <v>1.7500007525086004E-3</v>
      </c>
      <c r="S53" s="145">
        <v>0</v>
      </c>
      <c r="T53" s="146">
        <v>0</v>
      </c>
      <c r="U53" s="158">
        <v>0</v>
      </c>
      <c r="V53" s="159">
        <v>0</v>
      </c>
      <c r="W53" s="160">
        <v>11.568794713339701</v>
      </c>
      <c r="X53" s="12"/>
      <c r="Y53" s="12"/>
      <c r="Z53" s="150">
        <f t="shared" si="3"/>
        <v>11.530589425993378</v>
      </c>
      <c r="AB53" s="151">
        <v>1.22500006109476E-2</v>
      </c>
      <c r="AC53" s="151">
        <v>1.0499999858439E-2</v>
      </c>
      <c r="AD53" s="151">
        <v>0</v>
      </c>
      <c r="AE53" s="151">
        <v>0</v>
      </c>
      <c r="AF53" s="151">
        <v>0</v>
      </c>
      <c r="AG53" s="151"/>
    </row>
    <row r="54" spans="2:33" s="4" customFormat="1" ht="18" customHeight="1">
      <c r="B54" s="161" t="s">
        <v>120</v>
      </c>
      <c r="C54" s="162">
        <v>24</v>
      </c>
      <c r="D54" s="163" t="s">
        <v>3</v>
      </c>
      <c r="E54" s="164">
        <v>284.76110839843801</v>
      </c>
      <c r="F54" s="165">
        <v>282.75811767578102</v>
      </c>
      <c r="G54" s="165">
        <v>2.0029764175414999</v>
      </c>
      <c r="H54" s="165">
        <v>95.969467163085895</v>
      </c>
      <c r="I54" s="165">
        <v>55.173084259033203</v>
      </c>
      <c r="J54" s="165">
        <f t="shared" si="0"/>
        <v>40.796382904052692</v>
      </c>
      <c r="K54" s="165">
        <v>8.1211841336223305</v>
      </c>
      <c r="L54" s="166">
        <v>4.3259160500035403</v>
      </c>
      <c r="M54" s="157">
        <v>0</v>
      </c>
      <c r="N54" s="146">
        <v>0</v>
      </c>
      <c r="O54" s="143">
        <f t="shared" si="1"/>
        <v>0</v>
      </c>
      <c r="P54" s="146">
        <v>9.5000006258487701E-3</v>
      </c>
      <c r="Q54" s="146">
        <v>8.9999996125698107E-3</v>
      </c>
      <c r="R54" s="144">
        <f t="shared" si="2"/>
        <v>5.0000101327895945E-4</v>
      </c>
      <c r="S54" s="158">
        <v>0</v>
      </c>
      <c r="T54" s="165">
        <v>0</v>
      </c>
      <c r="U54" s="158">
        <v>0</v>
      </c>
      <c r="V54" s="159">
        <v>0</v>
      </c>
      <c r="W54" s="160">
        <v>11.766711062205999</v>
      </c>
      <c r="X54" s="12"/>
      <c r="Y54" s="12"/>
      <c r="Z54" s="150">
        <f t="shared" si="3"/>
        <v>11.727734390316348</v>
      </c>
      <c r="AB54" s="151">
        <v>9.5000006258487701E-3</v>
      </c>
      <c r="AC54" s="151">
        <v>8.9999996125698107E-3</v>
      </c>
      <c r="AD54" s="151">
        <v>0</v>
      </c>
      <c r="AE54" s="151">
        <v>0</v>
      </c>
      <c r="AF54" s="151">
        <v>0</v>
      </c>
      <c r="AG54" s="151"/>
    </row>
    <row r="55" spans="2:33" s="4" customFormat="1" ht="18" customHeight="1">
      <c r="B55" s="152" t="s">
        <v>121</v>
      </c>
      <c r="C55" s="153">
        <v>24</v>
      </c>
      <c r="D55" s="154" t="s">
        <v>3</v>
      </c>
      <c r="E55" s="155">
        <v>283.57675170898398</v>
      </c>
      <c r="F55" s="146">
        <v>281.56091308593801</v>
      </c>
      <c r="G55" s="146">
        <v>2.01584720611572</v>
      </c>
      <c r="H55" s="146">
        <v>96.079620361328097</v>
      </c>
      <c r="I55" s="146">
        <v>55.1171875</v>
      </c>
      <c r="J55" s="146">
        <f t="shared" si="0"/>
        <v>40.962432861328097</v>
      </c>
      <c r="K55" s="146">
        <v>8.2063026284490501</v>
      </c>
      <c r="L55" s="156">
        <v>4.3008607837140804</v>
      </c>
      <c r="M55" s="157">
        <v>0</v>
      </c>
      <c r="N55" s="146">
        <v>0</v>
      </c>
      <c r="O55" s="143">
        <f t="shared" si="1"/>
        <v>0</v>
      </c>
      <c r="P55" s="146">
        <v>2.4999999441206499E-3</v>
      </c>
      <c r="Q55" s="146">
        <v>2.0000000949949E-3</v>
      </c>
      <c r="R55" s="144">
        <f t="shared" si="2"/>
        <v>4.9999984912574985E-4</v>
      </c>
      <c r="S55" s="145">
        <v>0</v>
      </c>
      <c r="T55" s="146">
        <v>0</v>
      </c>
      <c r="U55" s="158">
        <v>0</v>
      </c>
      <c r="V55" s="159">
        <v>0</v>
      </c>
      <c r="W55" s="160">
        <v>11.7665898826091</v>
      </c>
      <c r="X55" s="12"/>
      <c r="Y55" s="12"/>
      <c r="Z55" s="150">
        <f t="shared" si="3"/>
        <v>11.727101008268928</v>
      </c>
      <c r="AB55" s="151">
        <v>2.4999999441206499E-3</v>
      </c>
      <c r="AC55" s="151">
        <v>2.0000000949949E-3</v>
      </c>
      <c r="AD55" s="151">
        <v>0</v>
      </c>
      <c r="AE55" s="151">
        <v>0</v>
      </c>
      <c r="AF55" s="151">
        <v>0</v>
      </c>
      <c r="AG55" s="151"/>
    </row>
    <row r="56" spans="2:33" s="4" customFormat="1" ht="18" customHeight="1">
      <c r="B56" s="152" t="s">
        <v>122</v>
      </c>
      <c r="C56" s="153">
        <v>24</v>
      </c>
      <c r="D56" s="154" t="s">
        <v>3</v>
      </c>
      <c r="E56" s="155">
        <v>247.01835632324199</v>
      </c>
      <c r="F56" s="146">
        <v>245.17053222656301</v>
      </c>
      <c r="G56" s="146">
        <v>1.8478212356567401</v>
      </c>
      <c r="H56" s="146">
        <v>95.287345886230497</v>
      </c>
      <c r="I56" s="146">
        <v>53.277950286865199</v>
      </c>
      <c r="J56" s="146">
        <f t="shared" si="0"/>
        <v>42.009395599365298</v>
      </c>
      <c r="K56" s="146">
        <v>8.2801671313145899</v>
      </c>
      <c r="L56" s="156">
        <v>4.2043837556312198</v>
      </c>
      <c r="M56" s="157">
        <v>0</v>
      </c>
      <c r="N56" s="146">
        <v>0</v>
      </c>
      <c r="O56" s="143">
        <f t="shared" si="1"/>
        <v>0</v>
      </c>
      <c r="P56" s="146">
        <v>5.5750001221895197E-2</v>
      </c>
      <c r="Q56" s="146">
        <v>1.8750000745058101E-2</v>
      </c>
      <c r="R56" s="144">
        <f t="shared" si="2"/>
        <v>3.7000000476837096E-2</v>
      </c>
      <c r="S56" s="145">
        <v>0</v>
      </c>
      <c r="T56" s="146">
        <v>0</v>
      </c>
      <c r="U56" s="158">
        <v>0</v>
      </c>
      <c r="V56" s="159">
        <v>0</v>
      </c>
      <c r="W56" s="160">
        <v>10.509850861088401</v>
      </c>
      <c r="X56" s="12"/>
      <c r="Y56" s="12"/>
      <c r="Z56" s="150">
        <f t="shared" si="3"/>
        <v>10.475540131449787</v>
      </c>
      <c r="AB56" s="151">
        <v>5.5750001221895197E-2</v>
      </c>
      <c r="AC56" s="151">
        <v>1.8750000745058101E-2</v>
      </c>
      <c r="AD56" s="151">
        <v>0</v>
      </c>
      <c r="AE56" s="151">
        <v>0</v>
      </c>
      <c r="AF56" s="151">
        <v>0</v>
      </c>
      <c r="AG56" s="151"/>
    </row>
    <row r="57" spans="2:33" s="4" customFormat="1" ht="18" customHeight="1">
      <c r="B57" s="152" t="s">
        <v>123</v>
      </c>
      <c r="C57" s="153">
        <v>24</v>
      </c>
      <c r="D57" s="154" t="s">
        <v>3</v>
      </c>
      <c r="E57" s="155">
        <v>231.29362487793</v>
      </c>
      <c r="F57" s="146">
        <v>229.54635620117199</v>
      </c>
      <c r="G57" s="146">
        <v>1.74727010726929</v>
      </c>
      <c r="H57" s="146">
        <v>95.497871398925795</v>
      </c>
      <c r="I57" s="146">
        <v>52.166912078857401</v>
      </c>
      <c r="J57" s="146">
        <f t="shared" si="0"/>
        <v>43.330959320068395</v>
      </c>
      <c r="K57" s="146">
        <v>8.2180525837630292</v>
      </c>
      <c r="L57" s="156">
        <v>4.1695639069345196</v>
      </c>
      <c r="M57" s="157">
        <v>0</v>
      </c>
      <c r="N57" s="146">
        <v>0</v>
      </c>
      <c r="O57" s="143">
        <f t="shared" si="1"/>
        <v>0</v>
      </c>
      <c r="P57" s="146">
        <v>4.7249998897314099E-2</v>
      </c>
      <c r="Q57" s="146">
        <v>2.70000007003546E-2</v>
      </c>
      <c r="R57" s="144">
        <f t="shared" si="2"/>
        <v>2.0249998196959499E-2</v>
      </c>
      <c r="S57" s="145">
        <v>0</v>
      </c>
      <c r="T57" s="146">
        <v>0</v>
      </c>
      <c r="U57" s="158">
        <v>0</v>
      </c>
      <c r="V57" s="159">
        <v>0</v>
      </c>
      <c r="W57" s="160">
        <v>10.145651504897099</v>
      </c>
      <c r="X57" s="12"/>
      <c r="Y57" s="12"/>
      <c r="Z57" s="150">
        <f t="shared" si="3"/>
        <v>10.113324262015318</v>
      </c>
      <c r="AB57" s="151">
        <v>4.7249998897314099E-2</v>
      </c>
      <c r="AC57" s="151">
        <v>2.70000007003546E-2</v>
      </c>
      <c r="AD57" s="151">
        <v>0</v>
      </c>
      <c r="AE57" s="151">
        <v>0</v>
      </c>
      <c r="AF57" s="151">
        <v>0</v>
      </c>
      <c r="AG57" s="151"/>
    </row>
    <row r="58" spans="2:33" s="4" customFormat="1" ht="18" customHeight="1">
      <c r="B58" s="152" t="s">
        <v>124</v>
      </c>
      <c r="C58" s="153">
        <v>24</v>
      </c>
      <c r="D58" s="154" t="s">
        <v>3</v>
      </c>
      <c r="E58" s="155">
        <v>309.88302612304699</v>
      </c>
      <c r="F58" s="146">
        <v>307.80340576171898</v>
      </c>
      <c r="G58" s="146">
        <v>2.0796203613281299</v>
      </c>
      <c r="H58" s="146">
        <v>80.827888488769503</v>
      </c>
      <c r="I58" s="146">
        <v>50.724441528320298</v>
      </c>
      <c r="J58" s="146">
        <f t="shared" si="0"/>
        <v>30.103446960449205</v>
      </c>
      <c r="K58" s="146">
        <v>7.88295397197097</v>
      </c>
      <c r="L58" s="156">
        <v>4.2936747852826098</v>
      </c>
      <c r="M58" s="157">
        <v>0</v>
      </c>
      <c r="N58" s="146">
        <v>0</v>
      </c>
      <c r="O58" s="143">
        <f t="shared" si="1"/>
        <v>0</v>
      </c>
      <c r="P58" s="146">
        <v>7.3499999940395397E-2</v>
      </c>
      <c r="Q58" s="146">
        <v>8.6000002920627594E-2</v>
      </c>
      <c r="R58" s="144">
        <f t="shared" si="2"/>
        <v>-1.2500002980232197E-2</v>
      </c>
      <c r="S58" s="145">
        <v>0</v>
      </c>
      <c r="T58" s="146">
        <v>0</v>
      </c>
      <c r="U58" s="158">
        <v>0</v>
      </c>
      <c r="V58" s="159">
        <v>0</v>
      </c>
      <c r="W58" s="160">
        <v>9.4657027642820495</v>
      </c>
      <c r="X58" s="12"/>
      <c r="Y58" s="12"/>
      <c r="Z58" s="150">
        <f t="shared" si="3"/>
        <v>9.4340348222579262</v>
      </c>
      <c r="AB58" s="151">
        <v>7.3499999940395397E-2</v>
      </c>
      <c r="AC58" s="151">
        <v>8.6000002920627594E-2</v>
      </c>
      <c r="AD58" s="151">
        <v>0</v>
      </c>
      <c r="AE58" s="151">
        <v>0</v>
      </c>
      <c r="AF58" s="151">
        <v>0</v>
      </c>
      <c r="AG58" s="151"/>
    </row>
    <row r="59" spans="2:33" s="4" customFormat="1" ht="18" customHeight="1">
      <c r="B59" s="152" t="s">
        <v>125</v>
      </c>
      <c r="C59" s="153">
        <v>24</v>
      </c>
      <c r="D59" s="154" t="s">
        <v>3</v>
      </c>
      <c r="E59" s="155">
        <v>292.65521240234398</v>
      </c>
      <c r="F59" s="146">
        <v>290.49667358398398</v>
      </c>
      <c r="G59" s="146">
        <v>2.1585426330566402</v>
      </c>
      <c r="H59" s="146">
        <v>94.049232482910199</v>
      </c>
      <c r="I59" s="146">
        <v>55.937770843505902</v>
      </c>
      <c r="J59" s="146">
        <f t="shared" si="0"/>
        <v>38.111461639404297</v>
      </c>
      <c r="K59" s="146">
        <v>8.2393559116005406</v>
      </c>
      <c r="L59" s="156">
        <v>4.2438493100718899</v>
      </c>
      <c r="M59" s="157">
        <v>0</v>
      </c>
      <c r="N59" s="146">
        <v>0</v>
      </c>
      <c r="O59" s="143">
        <f t="shared" si="1"/>
        <v>0</v>
      </c>
      <c r="P59" s="146">
        <v>0.101750001311302</v>
      </c>
      <c r="Q59" s="146">
        <v>0</v>
      </c>
      <c r="R59" s="144">
        <f t="shared" si="2"/>
        <v>0.101750001311302</v>
      </c>
      <c r="S59" s="145">
        <v>0</v>
      </c>
      <c r="T59" s="146">
        <v>0</v>
      </c>
      <c r="U59" s="158">
        <v>0</v>
      </c>
      <c r="V59" s="159">
        <v>0</v>
      </c>
      <c r="W59" s="160">
        <v>11.313267032954601</v>
      </c>
      <c r="X59" s="12"/>
      <c r="Y59" s="12"/>
      <c r="Z59" s="150">
        <f t="shared" si="3"/>
        <v>11.274261750821879</v>
      </c>
      <c r="AB59" s="151">
        <v>0.101750001311302</v>
      </c>
      <c r="AC59" s="151">
        <v>0</v>
      </c>
      <c r="AD59" s="151">
        <v>0</v>
      </c>
      <c r="AE59" s="151">
        <v>0</v>
      </c>
      <c r="AF59" s="151">
        <v>0</v>
      </c>
      <c r="AG59" s="151"/>
    </row>
    <row r="60" spans="2:33" s="4" customFormat="1" ht="18" customHeight="1" thickBot="1">
      <c r="B60" s="161" t="s">
        <v>126</v>
      </c>
      <c r="C60" s="162">
        <v>24</v>
      </c>
      <c r="D60" s="163" t="s">
        <v>127</v>
      </c>
      <c r="E60" s="164">
        <v>243.96620178222699</v>
      </c>
      <c r="F60" s="165">
        <v>242.31991577148401</v>
      </c>
      <c r="G60" s="165">
        <v>1.6462824344635001</v>
      </c>
      <c r="H60" s="165">
        <v>89.688705444335895</v>
      </c>
      <c r="I60" s="165">
        <v>52.382541656494098</v>
      </c>
      <c r="J60" s="165">
        <f t="shared" si="0"/>
        <v>37.306163787841797</v>
      </c>
      <c r="K60" s="165">
        <v>7.3461538719379504</v>
      </c>
      <c r="L60" s="166">
        <v>4.20892583177758</v>
      </c>
      <c r="M60" s="157">
        <v>0</v>
      </c>
      <c r="N60" s="146">
        <v>0</v>
      </c>
      <c r="O60" s="143">
        <f t="shared" si="1"/>
        <v>0</v>
      </c>
      <c r="P60" s="146">
        <v>0.106499999761581</v>
      </c>
      <c r="Q60" s="146">
        <v>9.8750002682209001E-2</v>
      </c>
      <c r="R60" s="144">
        <f t="shared" si="2"/>
        <v>7.7499970793720036E-3</v>
      </c>
      <c r="S60" s="158">
        <v>0</v>
      </c>
      <c r="T60" s="165">
        <v>0</v>
      </c>
      <c r="U60" s="158">
        <v>0</v>
      </c>
      <c r="V60" s="159">
        <v>0</v>
      </c>
      <c r="W60" s="160">
        <v>9.2139626296438699</v>
      </c>
      <c r="X60" s="12"/>
      <c r="Y60" s="12"/>
      <c r="Z60" s="150">
        <f t="shared" si="3"/>
        <v>9.1876797279216706</v>
      </c>
      <c r="AB60" s="151">
        <v>0.106499999761581</v>
      </c>
      <c r="AC60" s="151">
        <v>9.8750002682209001E-2</v>
      </c>
      <c r="AD60" s="151">
        <v>0</v>
      </c>
      <c r="AE60" s="151">
        <v>0</v>
      </c>
      <c r="AF60" s="151">
        <v>0</v>
      </c>
      <c r="AG60" s="151"/>
    </row>
    <row r="61" spans="2:33" s="4" customFormat="1" ht="18" hidden="1" customHeight="1">
      <c r="B61" s="152" t="s">
        <v>3</v>
      </c>
      <c r="C61" s="153" t="s">
        <v>3</v>
      </c>
      <c r="D61" s="154" t="s">
        <v>3</v>
      </c>
      <c r="E61" s="155" t="s">
        <v>3</v>
      </c>
      <c r="F61" s="146" t="s">
        <v>3</v>
      </c>
      <c r="G61" s="146" t="s">
        <v>3</v>
      </c>
      <c r="H61" s="146" t="s">
        <v>3</v>
      </c>
      <c r="I61" s="146" t="s">
        <v>3</v>
      </c>
      <c r="J61" s="146" t="str">
        <f t="shared" si="0"/>
        <v>-</v>
      </c>
      <c r="K61" s="146" t="s">
        <v>3</v>
      </c>
      <c r="L61" s="156" t="s">
        <v>3</v>
      </c>
      <c r="M61" s="157" t="s">
        <v>3</v>
      </c>
      <c r="N61" s="146" t="s">
        <v>3</v>
      </c>
      <c r="O61" s="143" t="str">
        <f t="shared" si="1"/>
        <v>-</v>
      </c>
      <c r="P61" s="146" t="s">
        <v>3</v>
      </c>
      <c r="Q61" s="146" t="s">
        <v>3</v>
      </c>
      <c r="R61" s="144" t="str">
        <f t="shared" si="2"/>
        <v>-</v>
      </c>
      <c r="S61" s="145" t="s">
        <v>3</v>
      </c>
      <c r="T61" s="146" t="s">
        <v>3</v>
      </c>
      <c r="U61" s="158" t="s">
        <v>3</v>
      </c>
      <c r="V61" s="159" t="s">
        <v>3</v>
      </c>
      <c r="W61" s="160" t="s">
        <v>3</v>
      </c>
      <c r="X61" s="12"/>
      <c r="Y61" s="12"/>
      <c r="Z61" s="150" t="e">
        <f t="shared" si="3"/>
        <v>#VALUE!</v>
      </c>
      <c r="AB61" s="151" t="s">
        <v>3</v>
      </c>
      <c r="AC61" s="151" t="s">
        <v>3</v>
      </c>
      <c r="AD61" s="151" t="s">
        <v>3</v>
      </c>
      <c r="AE61" s="151" t="s">
        <v>3</v>
      </c>
      <c r="AF61" s="151" t="s">
        <v>3</v>
      </c>
      <c r="AG61" s="151"/>
    </row>
    <row r="62" spans="2:33" s="4" customFormat="1" ht="18" hidden="1" customHeight="1">
      <c r="B62" s="152" t="s">
        <v>3</v>
      </c>
      <c r="C62" s="153" t="s">
        <v>3</v>
      </c>
      <c r="D62" s="154" t="s">
        <v>3</v>
      </c>
      <c r="E62" s="155" t="s">
        <v>3</v>
      </c>
      <c r="F62" s="146" t="s">
        <v>3</v>
      </c>
      <c r="G62" s="146" t="s">
        <v>3</v>
      </c>
      <c r="H62" s="146" t="s">
        <v>3</v>
      </c>
      <c r="I62" s="146" t="s">
        <v>3</v>
      </c>
      <c r="J62" s="146" t="str">
        <f t="shared" ref="J62:J93" si="4">IF(AND(ISNUMBER(H62),ISNUMBER(I62)),H62-I62,"-")</f>
        <v>-</v>
      </c>
      <c r="K62" s="146" t="s">
        <v>3</v>
      </c>
      <c r="L62" s="156" t="s">
        <v>3</v>
      </c>
      <c r="M62" s="157" t="s">
        <v>3</v>
      </c>
      <c r="N62" s="146" t="s">
        <v>3</v>
      </c>
      <c r="O62" s="143" t="str">
        <f t="shared" ref="O62:O93" si="5">IF(AND(ISNUMBER(M62),ISNUMBER(N62)),M62-N62,"-")</f>
        <v>-</v>
      </c>
      <c r="P62" s="146" t="s">
        <v>3</v>
      </c>
      <c r="Q62" s="146" t="s">
        <v>3</v>
      </c>
      <c r="R62" s="144" t="str">
        <f t="shared" ref="R62:R93" si="6">IF(AND(ISNUMBER(P62),ISNUMBER(Q62)),P62-Q62,"-")</f>
        <v>-</v>
      </c>
      <c r="S62" s="145" t="s">
        <v>3</v>
      </c>
      <c r="T62" s="146" t="s">
        <v>3</v>
      </c>
      <c r="U62" s="158" t="s">
        <v>3</v>
      </c>
      <c r="V62" s="159" t="s">
        <v>3</v>
      </c>
      <c r="W62" s="160" t="s">
        <v>3</v>
      </c>
      <c r="X62" s="12"/>
      <c r="Y62" s="12"/>
      <c r="Z62" s="150" t="e">
        <f t="shared" ref="Z62:Z93" si="7">E62*H62/1000-F62*I62/1000</f>
        <v>#VALUE!</v>
      </c>
      <c r="AB62" s="151" t="s">
        <v>3</v>
      </c>
      <c r="AC62" s="151" t="s">
        <v>3</v>
      </c>
      <c r="AD62" s="151" t="s">
        <v>3</v>
      </c>
      <c r="AE62" s="151" t="s">
        <v>3</v>
      </c>
      <c r="AF62" s="151" t="s">
        <v>3</v>
      </c>
      <c r="AG62" s="151"/>
    </row>
    <row r="63" spans="2:33" s="4" customFormat="1" ht="18" hidden="1" customHeight="1">
      <c r="B63" s="152" t="s">
        <v>3</v>
      </c>
      <c r="C63" s="153" t="s">
        <v>3</v>
      </c>
      <c r="D63" s="154" t="s">
        <v>3</v>
      </c>
      <c r="E63" s="155" t="s">
        <v>3</v>
      </c>
      <c r="F63" s="146" t="s">
        <v>3</v>
      </c>
      <c r="G63" s="146" t="s">
        <v>3</v>
      </c>
      <c r="H63" s="146" t="s">
        <v>3</v>
      </c>
      <c r="I63" s="146" t="s">
        <v>3</v>
      </c>
      <c r="J63" s="146" t="str">
        <f t="shared" si="4"/>
        <v>-</v>
      </c>
      <c r="K63" s="146" t="s">
        <v>3</v>
      </c>
      <c r="L63" s="156" t="s">
        <v>3</v>
      </c>
      <c r="M63" s="157" t="s">
        <v>3</v>
      </c>
      <c r="N63" s="146" t="s">
        <v>3</v>
      </c>
      <c r="O63" s="143" t="str">
        <f t="shared" si="5"/>
        <v>-</v>
      </c>
      <c r="P63" s="146" t="s">
        <v>3</v>
      </c>
      <c r="Q63" s="146" t="s">
        <v>3</v>
      </c>
      <c r="R63" s="144" t="str">
        <f t="shared" si="6"/>
        <v>-</v>
      </c>
      <c r="S63" s="145" t="s">
        <v>3</v>
      </c>
      <c r="T63" s="146" t="s">
        <v>3</v>
      </c>
      <c r="U63" s="158" t="s">
        <v>3</v>
      </c>
      <c r="V63" s="159" t="s">
        <v>3</v>
      </c>
      <c r="W63" s="160" t="s">
        <v>3</v>
      </c>
      <c r="X63" s="12"/>
      <c r="Y63" s="12"/>
      <c r="Z63" s="150" t="e">
        <f t="shared" si="7"/>
        <v>#VALUE!</v>
      </c>
      <c r="AB63" s="151" t="s">
        <v>3</v>
      </c>
      <c r="AC63" s="151" t="s">
        <v>3</v>
      </c>
      <c r="AD63" s="151" t="s">
        <v>3</v>
      </c>
      <c r="AE63" s="151" t="s">
        <v>3</v>
      </c>
      <c r="AF63" s="151" t="s">
        <v>3</v>
      </c>
      <c r="AG63" s="151"/>
    </row>
    <row r="64" spans="2:33" s="4" customFormat="1" ht="18" hidden="1" customHeight="1">
      <c r="B64" s="152" t="s">
        <v>3</v>
      </c>
      <c r="C64" s="153" t="s">
        <v>3</v>
      </c>
      <c r="D64" s="154" t="s">
        <v>3</v>
      </c>
      <c r="E64" s="155" t="s">
        <v>3</v>
      </c>
      <c r="F64" s="146" t="s">
        <v>3</v>
      </c>
      <c r="G64" s="146" t="s">
        <v>3</v>
      </c>
      <c r="H64" s="146" t="s">
        <v>3</v>
      </c>
      <c r="I64" s="146" t="s">
        <v>3</v>
      </c>
      <c r="J64" s="146" t="str">
        <f t="shared" si="4"/>
        <v>-</v>
      </c>
      <c r="K64" s="146" t="s">
        <v>3</v>
      </c>
      <c r="L64" s="156" t="s">
        <v>3</v>
      </c>
      <c r="M64" s="157" t="s">
        <v>3</v>
      </c>
      <c r="N64" s="146" t="s">
        <v>3</v>
      </c>
      <c r="O64" s="143" t="str">
        <f t="shared" si="5"/>
        <v>-</v>
      </c>
      <c r="P64" s="146" t="s">
        <v>3</v>
      </c>
      <c r="Q64" s="146" t="s">
        <v>3</v>
      </c>
      <c r="R64" s="144" t="str">
        <f t="shared" si="6"/>
        <v>-</v>
      </c>
      <c r="S64" s="145" t="s">
        <v>3</v>
      </c>
      <c r="T64" s="146" t="s">
        <v>3</v>
      </c>
      <c r="U64" s="158" t="s">
        <v>3</v>
      </c>
      <c r="V64" s="159" t="s">
        <v>3</v>
      </c>
      <c r="W64" s="160" t="s">
        <v>3</v>
      </c>
      <c r="X64" s="12"/>
      <c r="Y64" s="12"/>
      <c r="Z64" s="150" t="e">
        <f t="shared" si="7"/>
        <v>#VALUE!</v>
      </c>
      <c r="AB64" s="151" t="s">
        <v>3</v>
      </c>
      <c r="AC64" s="151" t="s">
        <v>3</v>
      </c>
      <c r="AD64" s="151" t="s">
        <v>3</v>
      </c>
      <c r="AE64" s="151" t="s">
        <v>3</v>
      </c>
      <c r="AF64" s="151" t="s">
        <v>3</v>
      </c>
      <c r="AG64" s="151"/>
    </row>
    <row r="65" spans="2:33" s="4" customFormat="1" ht="18" hidden="1" customHeight="1">
      <c r="B65" s="152" t="s">
        <v>3</v>
      </c>
      <c r="C65" s="153" t="s">
        <v>3</v>
      </c>
      <c r="D65" s="154" t="s">
        <v>3</v>
      </c>
      <c r="E65" s="155" t="s">
        <v>3</v>
      </c>
      <c r="F65" s="146" t="s">
        <v>3</v>
      </c>
      <c r="G65" s="146" t="s">
        <v>3</v>
      </c>
      <c r="H65" s="146" t="s">
        <v>3</v>
      </c>
      <c r="I65" s="146" t="s">
        <v>3</v>
      </c>
      <c r="J65" s="146" t="str">
        <f t="shared" si="4"/>
        <v>-</v>
      </c>
      <c r="K65" s="146" t="s">
        <v>3</v>
      </c>
      <c r="L65" s="156" t="s">
        <v>3</v>
      </c>
      <c r="M65" s="157" t="s">
        <v>3</v>
      </c>
      <c r="N65" s="146" t="s">
        <v>3</v>
      </c>
      <c r="O65" s="143" t="str">
        <f t="shared" si="5"/>
        <v>-</v>
      </c>
      <c r="P65" s="146" t="s">
        <v>3</v>
      </c>
      <c r="Q65" s="146" t="s">
        <v>3</v>
      </c>
      <c r="R65" s="144" t="str">
        <f t="shared" si="6"/>
        <v>-</v>
      </c>
      <c r="S65" s="145" t="s">
        <v>3</v>
      </c>
      <c r="T65" s="146" t="s">
        <v>3</v>
      </c>
      <c r="U65" s="158" t="s">
        <v>3</v>
      </c>
      <c r="V65" s="159" t="s">
        <v>3</v>
      </c>
      <c r="W65" s="160" t="s">
        <v>3</v>
      </c>
      <c r="X65" s="12"/>
      <c r="Y65" s="12"/>
      <c r="Z65" s="150" t="e">
        <f t="shared" si="7"/>
        <v>#VALUE!</v>
      </c>
      <c r="AB65" s="151" t="s">
        <v>3</v>
      </c>
      <c r="AC65" s="151" t="s">
        <v>3</v>
      </c>
      <c r="AD65" s="151" t="s">
        <v>3</v>
      </c>
      <c r="AE65" s="151" t="s">
        <v>3</v>
      </c>
      <c r="AF65" s="151" t="s">
        <v>3</v>
      </c>
      <c r="AG65" s="151"/>
    </row>
    <row r="66" spans="2:33" s="4" customFormat="1" ht="18" hidden="1" customHeight="1">
      <c r="B66" s="152" t="s">
        <v>3</v>
      </c>
      <c r="C66" s="153" t="s">
        <v>3</v>
      </c>
      <c r="D66" s="154" t="s">
        <v>3</v>
      </c>
      <c r="E66" s="155" t="s">
        <v>3</v>
      </c>
      <c r="F66" s="146" t="s">
        <v>3</v>
      </c>
      <c r="G66" s="146" t="s">
        <v>3</v>
      </c>
      <c r="H66" s="146" t="s">
        <v>3</v>
      </c>
      <c r="I66" s="146" t="s">
        <v>3</v>
      </c>
      <c r="J66" s="146" t="str">
        <f t="shared" si="4"/>
        <v>-</v>
      </c>
      <c r="K66" s="146" t="s">
        <v>3</v>
      </c>
      <c r="L66" s="156" t="s">
        <v>3</v>
      </c>
      <c r="M66" s="157" t="s">
        <v>3</v>
      </c>
      <c r="N66" s="146" t="s">
        <v>3</v>
      </c>
      <c r="O66" s="143" t="str">
        <f t="shared" si="5"/>
        <v>-</v>
      </c>
      <c r="P66" s="146" t="s">
        <v>3</v>
      </c>
      <c r="Q66" s="146" t="s">
        <v>3</v>
      </c>
      <c r="R66" s="144" t="str">
        <f t="shared" si="6"/>
        <v>-</v>
      </c>
      <c r="S66" s="145" t="s">
        <v>3</v>
      </c>
      <c r="T66" s="146" t="s">
        <v>3</v>
      </c>
      <c r="U66" s="158" t="s">
        <v>3</v>
      </c>
      <c r="V66" s="159" t="s">
        <v>3</v>
      </c>
      <c r="W66" s="160" t="s">
        <v>3</v>
      </c>
      <c r="X66" s="12"/>
      <c r="Y66" s="12"/>
      <c r="Z66" s="150" t="e">
        <f t="shared" si="7"/>
        <v>#VALUE!</v>
      </c>
      <c r="AB66" s="151" t="s">
        <v>3</v>
      </c>
      <c r="AC66" s="151" t="s">
        <v>3</v>
      </c>
      <c r="AD66" s="151" t="s">
        <v>3</v>
      </c>
      <c r="AE66" s="151" t="s">
        <v>3</v>
      </c>
      <c r="AF66" s="151" t="s">
        <v>3</v>
      </c>
      <c r="AG66" s="151"/>
    </row>
    <row r="67" spans="2:33" s="4" customFormat="1" ht="18" hidden="1" customHeight="1">
      <c r="B67" s="152" t="s">
        <v>3</v>
      </c>
      <c r="C67" s="153" t="s">
        <v>3</v>
      </c>
      <c r="D67" s="154" t="s">
        <v>3</v>
      </c>
      <c r="E67" s="155" t="s">
        <v>3</v>
      </c>
      <c r="F67" s="146" t="s">
        <v>3</v>
      </c>
      <c r="G67" s="146" t="s">
        <v>3</v>
      </c>
      <c r="H67" s="146" t="s">
        <v>3</v>
      </c>
      <c r="I67" s="146" t="s">
        <v>3</v>
      </c>
      <c r="J67" s="146" t="str">
        <f t="shared" si="4"/>
        <v>-</v>
      </c>
      <c r="K67" s="146" t="s">
        <v>3</v>
      </c>
      <c r="L67" s="156" t="s">
        <v>3</v>
      </c>
      <c r="M67" s="157" t="s">
        <v>3</v>
      </c>
      <c r="N67" s="146" t="s">
        <v>3</v>
      </c>
      <c r="O67" s="143" t="str">
        <f t="shared" si="5"/>
        <v>-</v>
      </c>
      <c r="P67" s="146" t="s">
        <v>3</v>
      </c>
      <c r="Q67" s="146" t="s">
        <v>3</v>
      </c>
      <c r="R67" s="144" t="str">
        <f t="shared" si="6"/>
        <v>-</v>
      </c>
      <c r="S67" s="145" t="s">
        <v>3</v>
      </c>
      <c r="T67" s="146" t="s">
        <v>3</v>
      </c>
      <c r="U67" s="158" t="s">
        <v>3</v>
      </c>
      <c r="V67" s="159" t="s">
        <v>3</v>
      </c>
      <c r="W67" s="160" t="s">
        <v>3</v>
      </c>
      <c r="X67" s="12"/>
      <c r="Y67" s="12"/>
      <c r="Z67" s="150" t="e">
        <f t="shared" si="7"/>
        <v>#VALUE!</v>
      </c>
      <c r="AB67" s="151" t="s">
        <v>3</v>
      </c>
      <c r="AC67" s="151" t="s">
        <v>3</v>
      </c>
      <c r="AD67" s="151" t="s">
        <v>3</v>
      </c>
      <c r="AE67" s="151" t="s">
        <v>3</v>
      </c>
      <c r="AF67" s="151" t="s">
        <v>3</v>
      </c>
      <c r="AG67" s="151"/>
    </row>
    <row r="68" spans="2:33" s="4" customFormat="1" ht="18" hidden="1" customHeight="1">
      <c r="B68" s="152" t="s">
        <v>3</v>
      </c>
      <c r="C68" s="153" t="s">
        <v>3</v>
      </c>
      <c r="D68" s="154" t="s">
        <v>3</v>
      </c>
      <c r="E68" s="155" t="s">
        <v>3</v>
      </c>
      <c r="F68" s="146" t="s">
        <v>3</v>
      </c>
      <c r="G68" s="146" t="s">
        <v>3</v>
      </c>
      <c r="H68" s="146" t="s">
        <v>3</v>
      </c>
      <c r="I68" s="146" t="s">
        <v>3</v>
      </c>
      <c r="J68" s="146" t="str">
        <f t="shared" si="4"/>
        <v>-</v>
      </c>
      <c r="K68" s="146" t="s">
        <v>3</v>
      </c>
      <c r="L68" s="156" t="s">
        <v>3</v>
      </c>
      <c r="M68" s="157" t="s">
        <v>3</v>
      </c>
      <c r="N68" s="146" t="s">
        <v>3</v>
      </c>
      <c r="O68" s="143" t="str">
        <f t="shared" si="5"/>
        <v>-</v>
      </c>
      <c r="P68" s="146" t="s">
        <v>3</v>
      </c>
      <c r="Q68" s="146" t="s">
        <v>3</v>
      </c>
      <c r="R68" s="144" t="str">
        <f t="shared" si="6"/>
        <v>-</v>
      </c>
      <c r="S68" s="145" t="s">
        <v>3</v>
      </c>
      <c r="T68" s="146" t="s">
        <v>3</v>
      </c>
      <c r="U68" s="158" t="s">
        <v>3</v>
      </c>
      <c r="V68" s="159" t="s">
        <v>3</v>
      </c>
      <c r="W68" s="160" t="s">
        <v>3</v>
      </c>
      <c r="X68" s="12"/>
      <c r="Y68" s="12"/>
      <c r="Z68" s="150" t="e">
        <f t="shared" si="7"/>
        <v>#VALUE!</v>
      </c>
      <c r="AB68" s="151" t="s">
        <v>3</v>
      </c>
      <c r="AC68" s="151" t="s">
        <v>3</v>
      </c>
      <c r="AD68" s="151" t="s">
        <v>3</v>
      </c>
      <c r="AE68" s="151" t="s">
        <v>3</v>
      </c>
      <c r="AF68" s="151" t="s">
        <v>3</v>
      </c>
      <c r="AG68" s="151"/>
    </row>
    <row r="69" spans="2:33" s="4" customFormat="1" ht="18" hidden="1" customHeight="1">
      <c r="B69" s="152" t="s">
        <v>3</v>
      </c>
      <c r="C69" s="153" t="s">
        <v>3</v>
      </c>
      <c r="D69" s="154" t="s">
        <v>3</v>
      </c>
      <c r="E69" s="155" t="s">
        <v>3</v>
      </c>
      <c r="F69" s="146" t="s">
        <v>3</v>
      </c>
      <c r="G69" s="146" t="s">
        <v>3</v>
      </c>
      <c r="H69" s="146" t="s">
        <v>3</v>
      </c>
      <c r="I69" s="146" t="s">
        <v>3</v>
      </c>
      <c r="J69" s="146" t="str">
        <f t="shared" si="4"/>
        <v>-</v>
      </c>
      <c r="K69" s="146" t="s">
        <v>3</v>
      </c>
      <c r="L69" s="156" t="s">
        <v>3</v>
      </c>
      <c r="M69" s="157" t="s">
        <v>3</v>
      </c>
      <c r="N69" s="146" t="s">
        <v>3</v>
      </c>
      <c r="O69" s="143" t="str">
        <f t="shared" si="5"/>
        <v>-</v>
      </c>
      <c r="P69" s="146" t="s">
        <v>3</v>
      </c>
      <c r="Q69" s="146" t="s">
        <v>3</v>
      </c>
      <c r="R69" s="144" t="str">
        <f t="shared" si="6"/>
        <v>-</v>
      </c>
      <c r="S69" s="145" t="s">
        <v>3</v>
      </c>
      <c r="T69" s="146" t="s">
        <v>3</v>
      </c>
      <c r="U69" s="158" t="s">
        <v>3</v>
      </c>
      <c r="V69" s="159" t="s">
        <v>3</v>
      </c>
      <c r="W69" s="160" t="s">
        <v>3</v>
      </c>
      <c r="X69" s="12"/>
      <c r="Y69" s="12"/>
      <c r="Z69" s="150" t="e">
        <f t="shared" si="7"/>
        <v>#VALUE!</v>
      </c>
      <c r="AB69" s="151" t="s">
        <v>3</v>
      </c>
      <c r="AC69" s="151" t="s">
        <v>3</v>
      </c>
      <c r="AD69" s="151" t="s">
        <v>3</v>
      </c>
      <c r="AE69" s="151" t="s">
        <v>3</v>
      </c>
      <c r="AF69" s="151" t="s">
        <v>3</v>
      </c>
      <c r="AG69" s="151"/>
    </row>
    <row r="70" spans="2:33" s="4" customFormat="1" ht="18" hidden="1" customHeight="1">
      <c r="B70" s="152" t="s">
        <v>3</v>
      </c>
      <c r="C70" s="153" t="s">
        <v>3</v>
      </c>
      <c r="D70" s="154" t="s">
        <v>3</v>
      </c>
      <c r="E70" s="155" t="s">
        <v>3</v>
      </c>
      <c r="F70" s="146" t="s">
        <v>3</v>
      </c>
      <c r="G70" s="146" t="s">
        <v>3</v>
      </c>
      <c r="H70" s="146" t="s">
        <v>3</v>
      </c>
      <c r="I70" s="146" t="s">
        <v>3</v>
      </c>
      <c r="J70" s="146" t="str">
        <f t="shared" si="4"/>
        <v>-</v>
      </c>
      <c r="K70" s="146" t="s">
        <v>3</v>
      </c>
      <c r="L70" s="156" t="s">
        <v>3</v>
      </c>
      <c r="M70" s="157" t="s">
        <v>3</v>
      </c>
      <c r="N70" s="146" t="s">
        <v>3</v>
      </c>
      <c r="O70" s="143" t="str">
        <f t="shared" si="5"/>
        <v>-</v>
      </c>
      <c r="P70" s="146" t="s">
        <v>3</v>
      </c>
      <c r="Q70" s="146" t="s">
        <v>3</v>
      </c>
      <c r="R70" s="144" t="str">
        <f t="shared" si="6"/>
        <v>-</v>
      </c>
      <c r="S70" s="145" t="s">
        <v>3</v>
      </c>
      <c r="T70" s="146" t="s">
        <v>3</v>
      </c>
      <c r="U70" s="158" t="s">
        <v>3</v>
      </c>
      <c r="V70" s="159" t="s">
        <v>3</v>
      </c>
      <c r="W70" s="160" t="s">
        <v>3</v>
      </c>
      <c r="X70" s="12"/>
      <c r="Y70" s="12"/>
      <c r="Z70" s="150" t="e">
        <f t="shared" si="7"/>
        <v>#VALUE!</v>
      </c>
      <c r="AB70" s="151" t="s">
        <v>3</v>
      </c>
      <c r="AC70" s="151" t="s">
        <v>3</v>
      </c>
      <c r="AD70" s="151" t="s">
        <v>3</v>
      </c>
      <c r="AE70" s="151" t="s">
        <v>3</v>
      </c>
      <c r="AF70" s="151" t="s">
        <v>3</v>
      </c>
      <c r="AG70" s="151"/>
    </row>
    <row r="71" spans="2:33" s="4" customFormat="1" ht="18" hidden="1" customHeight="1">
      <c r="B71" s="152" t="s">
        <v>3</v>
      </c>
      <c r="C71" s="153" t="s">
        <v>3</v>
      </c>
      <c r="D71" s="154" t="s">
        <v>3</v>
      </c>
      <c r="E71" s="155" t="s">
        <v>3</v>
      </c>
      <c r="F71" s="146" t="s">
        <v>3</v>
      </c>
      <c r="G71" s="146" t="s">
        <v>3</v>
      </c>
      <c r="H71" s="146" t="s">
        <v>3</v>
      </c>
      <c r="I71" s="146" t="s">
        <v>3</v>
      </c>
      <c r="J71" s="146" t="str">
        <f t="shared" si="4"/>
        <v>-</v>
      </c>
      <c r="K71" s="146" t="s">
        <v>3</v>
      </c>
      <c r="L71" s="156" t="s">
        <v>3</v>
      </c>
      <c r="M71" s="157" t="s">
        <v>3</v>
      </c>
      <c r="N71" s="146" t="s">
        <v>3</v>
      </c>
      <c r="O71" s="143" t="str">
        <f t="shared" si="5"/>
        <v>-</v>
      </c>
      <c r="P71" s="146" t="s">
        <v>3</v>
      </c>
      <c r="Q71" s="146" t="s">
        <v>3</v>
      </c>
      <c r="R71" s="144" t="str">
        <f t="shared" si="6"/>
        <v>-</v>
      </c>
      <c r="S71" s="145" t="s">
        <v>3</v>
      </c>
      <c r="T71" s="146" t="s">
        <v>3</v>
      </c>
      <c r="U71" s="158" t="s">
        <v>3</v>
      </c>
      <c r="V71" s="159" t="s">
        <v>3</v>
      </c>
      <c r="W71" s="160" t="s">
        <v>3</v>
      </c>
      <c r="X71" s="12"/>
      <c r="Y71" s="12"/>
      <c r="Z71" s="150" t="e">
        <f t="shared" si="7"/>
        <v>#VALUE!</v>
      </c>
      <c r="AB71" s="151" t="s">
        <v>3</v>
      </c>
      <c r="AC71" s="151" t="s">
        <v>3</v>
      </c>
      <c r="AD71" s="151" t="s">
        <v>3</v>
      </c>
      <c r="AE71" s="151" t="s">
        <v>3</v>
      </c>
      <c r="AF71" s="151" t="s">
        <v>3</v>
      </c>
      <c r="AG71" s="151"/>
    </row>
    <row r="72" spans="2:33" s="4" customFormat="1" ht="18" hidden="1" customHeight="1">
      <c r="B72" s="152" t="s">
        <v>3</v>
      </c>
      <c r="C72" s="153" t="s">
        <v>3</v>
      </c>
      <c r="D72" s="154" t="s">
        <v>3</v>
      </c>
      <c r="E72" s="155" t="s">
        <v>3</v>
      </c>
      <c r="F72" s="146" t="s">
        <v>3</v>
      </c>
      <c r="G72" s="146" t="s">
        <v>3</v>
      </c>
      <c r="H72" s="146" t="s">
        <v>3</v>
      </c>
      <c r="I72" s="146" t="s">
        <v>3</v>
      </c>
      <c r="J72" s="146" t="str">
        <f t="shared" si="4"/>
        <v>-</v>
      </c>
      <c r="K72" s="146" t="s">
        <v>3</v>
      </c>
      <c r="L72" s="156" t="s">
        <v>3</v>
      </c>
      <c r="M72" s="157" t="s">
        <v>3</v>
      </c>
      <c r="N72" s="146" t="s">
        <v>3</v>
      </c>
      <c r="O72" s="143" t="str">
        <f t="shared" si="5"/>
        <v>-</v>
      </c>
      <c r="P72" s="146" t="s">
        <v>3</v>
      </c>
      <c r="Q72" s="146" t="s">
        <v>3</v>
      </c>
      <c r="R72" s="144" t="str">
        <f t="shared" si="6"/>
        <v>-</v>
      </c>
      <c r="S72" s="145" t="s">
        <v>3</v>
      </c>
      <c r="T72" s="146" t="s">
        <v>3</v>
      </c>
      <c r="U72" s="158" t="s">
        <v>3</v>
      </c>
      <c r="V72" s="159" t="s">
        <v>3</v>
      </c>
      <c r="W72" s="160" t="s">
        <v>3</v>
      </c>
      <c r="X72" s="12"/>
      <c r="Y72" s="12"/>
      <c r="Z72" s="150" t="e">
        <f t="shared" si="7"/>
        <v>#VALUE!</v>
      </c>
      <c r="AB72" s="151" t="s">
        <v>3</v>
      </c>
      <c r="AC72" s="151" t="s">
        <v>3</v>
      </c>
      <c r="AD72" s="151" t="s">
        <v>3</v>
      </c>
      <c r="AE72" s="151" t="s">
        <v>3</v>
      </c>
      <c r="AF72" s="151" t="s">
        <v>3</v>
      </c>
      <c r="AG72" s="151"/>
    </row>
    <row r="73" spans="2:33" s="4" customFormat="1" ht="18" hidden="1" customHeight="1">
      <c r="B73" s="152" t="s">
        <v>3</v>
      </c>
      <c r="C73" s="153" t="s">
        <v>3</v>
      </c>
      <c r="D73" s="154" t="s">
        <v>3</v>
      </c>
      <c r="E73" s="155" t="s">
        <v>3</v>
      </c>
      <c r="F73" s="146" t="s">
        <v>3</v>
      </c>
      <c r="G73" s="146" t="s">
        <v>3</v>
      </c>
      <c r="H73" s="146" t="s">
        <v>3</v>
      </c>
      <c r="I73" s="146" t="s">
        <v>3</v>
      </c>
      <c r="J73" s="146" t="str">
        <f t="shared" si="4"/>
        <v>-</v>
      </c>
      <c r="K73" s="146" t="s">
        <v>3</v>
      </c>
      <c r="L73" s="156" t="s">
        <v>3</v>
      </c>
      <c r="M73" s="157" t="s">
        <v>3</v>
      </c>
      <c r="N73" s="146" t="s">
        <v>3</v>
      </c>
      <c r="O73" s="143" t="str">
        <f t="shared" si="5"/>
        <v>-</v>
      </c>
      <c r="P73" s="146" t="s">
        <v>3</v>
      </c>
      <c r="Q73" s="146" t="s">
        <v>3</v>
      </c>
      <c r="R73" s="144" t="str">
        <f t="shared" si="6"/>
        <v>-</v>
      </c>
      <c r="S73" s="145" t="s">
        <v>3</v>
      </c>
      <c r="T73" s="146" t="s">
        <v>3</v>
      </c>
      <c r="U73" s="158" t="s">
        <v>3</v>
      </c>
      <c r="V73" s="159" t="s">
        <v>3</v>
      </c>
      <c r="W73" s="160" t="s">
        <v>3</v>
      </c>
      <c r="X73" s="12"/>
      <c r="Y73" s="12"/>
      <c r="Z73" s="150" t="e">
        <f t="shared" si="7"/>
        <v>#VALUE!</v>
      </c>
      <c r="AB73" s="151" t="s">
        <v>3</v>
      </c>
      <c r="AC73" s="151" t="s">
        <v>3</v>
      </c>
      <c r="AD73" s="151" t="s">
        <v>3</v>
      </c>
      <c r="AE73" s="151" t="s">
        <v>3</v>
      </c>
      <c r="AF73" s="151" t="s">
        <v>3</v>
      </c>
      <c r="AG73" s="151"/>
    </row>
    <row r="74" spans="2:33" s="4" customFormat="1" ht="18" hidden="1" customHeight="1">
      <c r="B74" s="152" t="s">
        <v>3</v>
      </c>
      <c r="C74" s="153" t="s">
        <v>3</v>
      </c>
      <c r="D74" s="154" t="s">
        <v>3</v>
      </c>
      <c r="E74" s="155" t="s">
        <v>3</v>
      </c>
      <c r="F74" s="146" t="s">
        <v>3</v>
      </c>
      <c r="G74" s="146" t="s">
        <v>3</v>
      </c>
      <c r="H74" s="146" t="s">
        <v>3</v>
      </c>
      <c r="I74" s="146" t="s">
        <v>3</v>
      </c>
      <c r="J74" s="146" t="str">
        <f t="shared" si="4"/>
        <v>-</v>
      </c>
      <c r="K74" s="146" t="s">
        <v>3</v>
      </c>
      <c r="L74" s="156" t="s">
        <v>3</v>
      </c>
      <c r="M74" s="157" t="s">
        <v>3</v>
      </c>
      <c r="N74" s="146" t="s">
        <v>3</v>
      </c>
      <c r="O74" s="143" t="str">
        <f t="shared" si="5"/>
        <v>-</v>
      </c>
      <c r="P74" s="146" t="s">
        <v>3</v>
      </c>
      <c r="Q74" s="146" t="s">
        <v>3</v>
      </c>
      <c r="R74" s="144" t="str">
        <f t="shared" si="6"/>
        <v>-</v>
      </c>
      <c r="S74" s="145" t="s">
        <v>3</v>
      </c>
      <c r="T74" s="146" t="s">
        <v>3</v>
      </c>
      <c r="U74" s="158" t="s">
        <v>3</v>
      </c>
      <c r="V74" s="159" t="s">
        <v>3</v>
      </c>
      <c r="W74" s="160" t="s">
        <v>3</v>
      </c>
      <c r="X74" s="12"/>
      <c r="Y74" s="12"/>
      <c r="Z74" s="150" t="e">
        <f t="shared" si="7"/>
        <v>#VALUE!</v>
      </c>
      <c r="AB74" s="151" t="s">
        <v>3</v>
      </c>
      <c r="AC74" s="151" t="s">
        <v>3</v>
      </c>
      <c r="AD74" s="151" t="s">
        <v>3</v>
      </c>
      <c r="AE74" s="151" t="s">
        <v>3</v>
      </c>
      <c r="AF74" s="151" t="s">
        <v>3</v>
      </c>
      <c r="AG74" s="151"/>
    </row>
    <row r="75" spans="2:33" s="4" customFormat="1" ht="18" hidden="1" customHeight="1">
      <c r="B75" s="152" t="s">
        <v>3</v>
      </c>
      <c r="C75" s="153" t="s">
        <v>3</v>
      </c>
      <c r="D75" s="154" t="s">
        <v>3</v>
      </c>
      <c r="E75" s="155" t="s">
        <v>3</v>
      </c>
      <c r="F75" s="146" t="s">
        <v>3</v>
      </c>
      <c r="G75" s="146" t="s">
        <v>3</v>
      </c>
      <c r="H75" s="146" t="s">
        <v>3</v>
      </c>
      <c r="I75" s="146" t="s">
        <v>3</v>
      </c>
      <c r="J75" s="146" t="str">
        <f t="shared" si="4"/>
        <v>-</v>
      </c>
      <c r="K75" s="146" t="s">
        <v>3</v>
      </c>
      <c r="L75" s="156" t="s">
        <v>3</v>
      </c>
      <c r="M75" s="157" t="s">
        <v>3</v>
      </c>
      <c r="N75" s="146" t="s">
        <v>3</v>
      </c>
      <c r="O75" s="143" t="str">
        <f t="shared" si="5"/>
        <v>-</v>
      </c>
      <c r="P75" s="146" t="s">
        <v>3</v>
      </c>
      <c r="Q75" s="146" t="s">
        <v>3</v>
      </c>
      <c r="R75" s="144" t="str">
        <f t="shared" si="6"/>
        <v>-</v>
      </c>
      <c r="S75" s="145" t="s">
        <v>3</v>
      </c>
      <c r="T75" s="146" t="s">
        <v>3</v>
      </c>
      <c r="U75" s="158" t="s">
        <v>3</v>
      </c>
      <c r="V75" s="159" t="s">
        <v>3</v>
      </c>
      <c r="W75" s="160" t="s">
        <v>3</v>
      </c>
      <c r="X75" s="12"/>
      <c r="Y75" s="12"/>
      <c r="Z75" s="150" t="e">
        <f t="shared" si="7"/>
        <v>#VALUE!</v>
      </c>
      <c r="AB75" s="151" t="s">
        <v>3</v>
      </c>
      <c r="AC75" s="151" t="s">
        <v>3</v>
      </c>
      <c r="AD75" s="151" t="s">
        <v>3</v>
      </c>
      <c r="AE75" s="151" t="s">
        <v>3</v>
      </c>
      <c r="AF75" s="151" t="s">
        <v>3</v>
      </c>
      <c r="AG75" s="151"/>
    </row>
    <row r="76" spans="2:33" s="4" customFormat="1" ht="18" hidden="1" customHeight="1">
      <c r="B76" s="152" t="s">
        <v>3</v>
      </c>
      <c r="C76" s="153" t="s">
        <v>3</v>
      </c>
      <c r="D76" s="154" t="s">
        <v>3</v>
      </c>
      <c r="E76" s="155" t="s">
        <v>3</v>
      </c>
      <c r="F76" s="146" t="s">
        <v>3</v>
      </c>
      <c r="G76" s="146" t="s">
        <v>3</v>
      </c>
      <c r="H76" s="146" t="s">
        <v>3</v>
      </c>
      <c r="I76" s="146" t="s">
        <v>3</v>
      </c>
      <c r="J76" s="146" t="str">
        <f t="shared" si="4"/>
        <v>-</v>
      </c>
      <c r="K76" s="146" t="s">
        <v>3</v>
      </c>
      <c r="L76" s="156" t="s">
        <v>3</v>
      </c>
      <c r="M76" s="157" t="s">
        <v>3</v>
      </c>
      <c r="N76" s="146" t="s">
        <v>3</v>
      </c>
      <c r="O76" s="143" t="str">
        <f t="shared" si="5"/>
        <v>-</v>
      </c>
      <c r="P76" s="146" t="s">
        <v>3</v>
      </c>
      <c r="Q76" s="146" t="s">
        <v>3</v>
      </c>
      <c r="R76" s="144" t="str">
        <f t="shared" si="6"/>
        <v>-</v>
      </c>
      <c r="S76" s="145" t="s">
        <v>3</v>
      </c>
      <c r="T76" s="146" t="s">
        <v>3</v>
      </c>
      <c r="U76" s="158" t="s">
        <v>3</v>
      </c>
      <c r="V76" s="159" t="s">
        <v>3</v>
      </c>
      <c r="W76" s="160" t="s">
        <v>3</v>
      </c>
      <c r="X76" s="12"/>
      <c r="Y76" s="12"/>
      <c r="Z76" s="150" t="e">
        <f t="shared" si="7"/>
        <v>#VALUE!</v>
      </c>
      <c r="AB76" s="151" t="s">
        <v>3</v>
      </c>
      <c r="AC76" s="151" t="s">
        <v>3</v>
      </c>
      <c r="AD76" s="151" t="s">
        <v>3</v>
      </c>
      <c r="AE76" s="151" t="s">
        <v>3</v>
      </c>
      <c r="AF76" s="151" t="s">
        <v>3</v>
      </c>
      <c r="AG76" s="151"/>
    </row>
    <row r="77" spans="2:33" s="4" customFormat="1" ht="18" hidden="1" customHeight="1">
      <c r="B77" s="152" t="s">
        <v>3</v>
      </c>
      <c r="C77" s="153" t="s">
        <v>3</v>
      </c>
      <c r="D77" s="154" t="s">
        <v>3</v>
      </c>
      <c r="E77" s="155" t="s">
        <v>3</v>
      </c>
      <c r="F77" s="146" t="s">
        <v>3</v>
      </c>
      <c r="G77" s="146" t="s">
        <v>3</v>
      </c>
      <c r="H77" s="146" t="s">
        <v>3</v>
      </c>
      <c r="I77" s="146" t="s">
        <v>3</v>
      </c>
      <c r="J77" s="146" t="str">
        <f t="shared" si="4"/>
        <v>-</v>
      </c>
      <c r="K77" s="146" t="s">
        <v>3</v>
      </c>
      <c r="L77" s="156" t="s">
        <v>3</v>
      </c>
      <c r="M77" s="157" t="s">
        <v>3</v>
      </c>
      <c r="N77" s="146" t="s">
        <v>3</v>
      </c>
      <c r="O77" s="143" t="str">
        <f t="shared" si="5"/>
        <v>-</v>
      </c>
      <c r="P77" s="146" t="s">
        <v>3</v>
      </c>
      <c r="Q77" s="146" t="s">
        <v>3</v>
      </c>
      <c r="R77" s="144" t="str">
        <f t="shared" si="6"/>
        <v>-</v>
      </c>
      <c r="S77" s="145" t="s">
        <v>3</v>
      </c>
      <c r="T77" s="146" t="s">
        <v>3</v>
      </c>
      <c r="U77" s="158" t="s">
        <v>3</v>
      </c>
      <c r="V77" s="159" t="s">
        <v>3</v>
      </c>
      <c r="W77" s="160" t="s">
        <v>3</v>
      </c>
      <c r="X77" s="12"/>
      <c r="Y77" s="12"/>
      <c r="Z77" s="150" t="e">
        <f t="shared" si="7"/>
        <v>#VALUE!</v>
      </c>
      <c r="AB77" s="151" t="s">
        <v>3</v>
      </c>
      <c r="AC77" s="151" t="s">
        <v>3</v>
      </c>
      <c r="AD77" s="151" t="s">
        <v>3</v>
      </c>
      <c r="AE77" s="151" t="s">
        <v>3</v>
      </c>
      <c r="AF77" s="151" t="s">
        <v>3</v>
      </c>
      <c r="AG77" s="151"/>
    </row>
    <row r="78" spans="2:33" s="4" customFormat="1" ht="18" hidden="1" customHeight="1">
      <c r="B78" s="152" t="s">
        <v>3</v>
      </c>
      <c r="C78" s="153" t="s">
        <v>3</v>
      </c>
      <c r="D78" s="154" t="s">
        <v>3</v>
      </c>
      <c r="E78" s="155" t="s">
        <v>3</v>
      </c>
      <c r="F78" s="146" t="s">
        <v>3</v>
      </c>
      <c r="G78" s="146" t="s">
        <v>3</v>
      </c>
      <c r="H78" s="146" t="s">
        <v>3</v>
      </c>
      <c r="I78" s="146" t="s">
        <v>3</v>
      </c>
      <c r="J78" s="146" t="str">
        <f t="shared" si="4"/>
        <v>-</v>
      </c>
      <c r="K78" s="146" t="s">
        <v>3</v>
      </c>
      <c r="L78" s="156" t="s">
        <v>3</v>
      </c>
      <c r="M78" s="157" t="s">
        <v>3</v>
      </c>
      <c r="N78" s="146" t="s">
        <v>3</v>
      </c>
      <c r="O78" s="143" t="str">
        <f t="shared" si="5"/>
        <v>-</v>
      </c>
      <c r="P78" s="146" t="s">
        <v>3</v>
      </c>
      <c r="Q78" s="146" t="s">
        <v>3</v>
      </c>
      <c r="R78" s="144" t="str">
        <f t="shared" si="6"/>
        <v>-</v>
      </c>
      <c r="S78" s="145" t="s">
        <v>3</v>
      </c>
      <c r="T78" s="146" t="s">
        <v>3</v>
      </c>
      <c r="U78" s="158" t="s">
        <v>3</v>
      </c>
      <c r="V78" s="159" t="s">
        <v>3</v>
      </c>
      <c r="W78" s="160" t="s">
        <v>3</v>
      </c>
      <c r="X78" s="12"/>
      <c r="Y78" s="12"/>
      <c r="Z78" s="150" t="e">
        <f t="shared" si="7"/>
        <v>#VALUE!</v>
      </c>
      <c r="AB78" s="151" t="s">
        <v>3</v>
      </c>
      <c r="AC78" s="151" t="s">
        <v>3</v>
      </c>
      <c r="AD78" s="151" t="s">
        <v>3</v>
      </c>
      <c r="AE78" s="151" t="s">
        <v>3</v>
      </c>
      <c r="AF78" s="151" t="s">
        <v>3</v>
      </c>
      <c r="AG78" s="151"/>
    </row>
    <row r="79" spans="2:33" s="4" customFormat="1" ht="18" hidden="1" customHeight="1">
      <c r="B79" s="152" t="s">
        <v>3</v>
      </c>
      <c r="C79" s="153" t="s">
        <v>3</v>
      </c>
      <c r="D79" s="154" t="s">
        <v>3</v>
      </c>
      <c r="E79" s="155" t="s">
        <v>3</v>
      </c>
      <c r="F79" s="146" t="s">
        <v>3</v>
      </c>
      <c r="G79" s="146" t="s">
        <v>3</v>
      </c>
      <c r="H79" s="146" t="s">
        <v>3</v>
      </c>
      <c r="I79" s="146" t="s">
        <v>3</v>
      </c>
      <c r="J79" s="146" t="str">
        <f t="shared" si="4"/>
        <v>-</v>
      </c>
      <c r="K79" s="146" t="s">
        <v>3</v>
      </c>
      <c r="L79" s="156" t="s">
        <v>3</v>
      </c>
      <c r="M79" s="157" t="s">
        <v>3</v>
      </c>
      <c r="N79" s="146" t="s">
        <v>3</v>
      </c>
      <c r="O79" s="143" t="str">
        <f t="shared" si="5"/>
        <v>-</v>
      </c>
      <c r="P79" s="146" t="s">
        <v>3</v>
      </c>
      <c r="Q79" s="146" t="s">
        <v>3</v>
      </c>
      <c r="R79" s="144" t="str">
        <f t="shared" si="6"/>
        <v>-</v>
      </c>
      <c r="S79" s="145" t="s">
        <v>3</v>
      </c>
      <c r="T79" s="146" t="s">
        <v>3</v>
      </c>
      <c r="U79" s="158" t="s">
        <v>3</v>
      </c>
      <c r="V79" s="159" t="s">
        <v>3</v>
      </c>
      <c r="W79" s="160" t="s">
        <v>3</v>
      </c>
      <c r="X79" s="12"/>
      <c r="Y79" s="12"/>
      <c r="Z79" s="150" t="e">
        <f t="shared" si="7"/>
        <v>#VALUE!</v>
      </c>
      <c r="AB79" s="151" t="s">
        <v>3</v>
      </c>
      <c r="AC79" s="151" t="s">
        <v>3</v>
      </c>
      <c r="AD79" s="151" t="s">
        <v>3</v>
      </c>
      <c r="AE79" s="151" t="s">
        <v>3</v>
      </c>
      <c r="AF79" s="151" t="s">
        <v>3</v>
      </c>
      <c r="AG79" s="151"/>
    </row>
    <row r="80" spans="2:33" s="4" customFormat="1" ht="18" hidden="1" customHeight="1">
      <c r="B80" s="152" t="s">
        <v>3</v>
      </c>
      <c r="C80" s="153" t="s">
        <v>3</v>
      </c>
      <c r="D80" s="154" t="s">
        <v>3</v>
      </c>
      <c r="E80" s="155" t="s">
        <v>3</v>
      </c>
      <c r="F80" s="146" t="s">
        <v>3</v>
      </c>
      <c r="G80" s="146" t="s">
        <v>3</v>
      </c>
      <c r="H80" s="146" t="s">
        <v>3</v>
      </c>
      <c r="I80" s="146" t="s">
        <v>3</v>
      </c>
      <c r="J80" s="146" t="str">
        <f t="shared" si="4"/>
        <v>-</v>
      </c>
      <c r="K80" s="146" t="s">
        <v>3</v>
      </c>
      <c r="L80" s="156" t="s">
        <v>3</v>
      </c>
      <c r="M80" s="157" t="s">
        <v>3</v>
      </c>
      <c r="N80" s="146" t="s">
        <v>3</v>
      </c>
      <c r="O80" s="143" t="str">
        <f t="shared" si="5"/>
        <v>-</v>
      </c>
      <c r="P80" s="146" t="s">
        <v>3</v>
      </c>
      <c r="Q80" s="146" t="s">
        <v>3</v>
      </c>
      <c r="R80" s="144" t="str">
        <f t="shared" si="6"/>
        <v>-</v>
      </c>
      <c r="S80" s="145" t="s">
        <v>3</v>
      </c>
      <c r="T80" s="146" t="s">
        <v>3</v>
      </c>
      <c r="U80" s="158" t="s">
        <v>3</v>
      </c>
      <c r="V80" s="159" t="s">
        <v>3</v>
      </c>
      <c r="W80" s="160" t="s">
        <v>3</v>
      </c>
      <c r="X80" s="12"/>
      <c r="Y80" s="12"/>
      <c r="Z80" s="150" t="e">
        <f t="shared" si="7"/>
        <v>#VALUE!</v>
      </c>
      <c r="AB80" s="151" t="s">
        <v>3</v>
      </c>
      <c r="AC80" s="151" t="s">
        <v>3</v>
      </c>
      <c r="AD80" s="151" t="s">
        <v>3</v>
      </c>
      <c r="AE80" s="151" t="s">
        <v>3</v>
      </c>
      <c r="AF80" s="151" t="s">
        <v>3</v>
      </c>
      <c r="AG80" s="151"/>
    </row>
    <row r="81" spans="2:33" s="4" customFormat="1" ht="18" hidden="1" customHeight="1">
      <c r="B81" s="152" t="s">
        <v>3</v>
      </c>
      <c r="C81" s="153" t="s">
        <v>3</v>
      </c>
      <c r="D81" s="154" t="s">
        <v>3</v>
      </c>
      <c r="E81" s="155" t="s">
        <v>3</v>
      </c>
      <c r="F81" s="146" t="s">
        <v>3</v>
      </c>
      <c r="G81" s="146" t="s">
        <v>3</v>
      </c>
      <c r="H81" s="146" t="s">
        <v>3</v>
      </c>
      <c r="I81" s="146" t="s">
        <v>3</v>
      </c>
      <c r="J81" s="146" t="str">
        <f t="shared" si="4"/>
        <v>-</v>
      </c>
      <c r="K81" s="146" t="s">
        <v>3</v>
      </c>
      <c r="L81" s="156" t="s">
        <v>3</v>
      </c>
      <c r="M81" s="157" t="s">
        <v>3</v>
      </c>
      <c r="N81" s="146" t="s">
        <v>3</v>
      </c>
      <c r="O81" s="143" t="str">
        <f t="shared" si="5"/>
        <v>-</v>
      </c>
      <c r="P81" s="146" t="s">
        <v>3</v>
      </c>
      <c r="Q81" s="146" t="s">
        <v>3</v>
      </c>
      <c r="R81" s="144" t="str">
        <f t="shared" si="6"/>
        <v>-</v>
      </c>
      <c r="S81" s="145" t="s">
        <v>3</v>
      </c>
      <c r="T81" s="146" t="s">
        <v>3</v>
      </c>
      <c r="U81" s="158" t="s">
        <v>3</v>
      </c>
      <c r="V81" s="159" t="s">
        <v>3</v>
      </c>
      <c r="W81" s="160" t="s">
        <v>3</v>
      </c>
      <c r="X81" s="12"/>
      <c r="Y81" s="12"/>
      <c r="Z81" s="150" t="e">
        <f t="shared" si="7"/>
        <v>#VALUE!</v>
      </c>
      <c r="AB81" s="151" t="s">
        <v>3</v>
      </c>
      <c r="AC81" s="151" t="s">
        <v>3</v>
      </c>
      <c r="AD81" s="151" t="s">
        <v>3</v>
      </c>
      <c r="AE81" s="151" t="s">
        <v>3</v>
      </c>
      <c r="AF81" s="151" t="s">
        <v>3</v>
      </c>
      <c r="AG81" s="151"/>
    </row>
    <row r="82" spans="2:33" s="4" customFormat="1" ht="18" hidden="1" customHeight="1">
      <c r="B82" s="152" t="s">
        <v>3</v>
      </c>
      <c r="C82" s="153" t="s">
        <v>3</v>
      </c>
      <c r="D82" s="154" t="s">
        <v>3</v>
      </c>
      <c r="E82" s="155" t="s">
        <v>3</v>
      </c>
      <c r="F82" s="146" t="s">
        <v>3</v>
      </c>
      <c r="G82" s="146" t="s">
        <v>3</v>
      </c>
      <c r="H82" s="146" t="s">
        <v>3</v>
      </c>
      <c r="I82" s="146" t="s">
        <v>3</v>
      </c>
      <c r="J82" s="146" t="str">
        <f t="shared" si="4"/>
        <v>-</v>
      </c>
      <c r="K82" s="146" t="s">
        <v>3</v>
      </c>
      <c r="L82" s="156" t="s">
        <v>3</v>
      </c>
      <c r="M82" s="157" t="s">
        <v>3</v>
      </c>
      <c r="N82" s="146" t="s">
        <v>3</v>
      </c>
      <c r="O82" s="143" t="str">
        <f t="shared" si="5"/>
        <v>-</v>
      </c>
      <c r="P82" s="146" t="s">
        <v>3</v>
      </c>
      <c r="Q82" s="146" t="s">
        <v>3</v>
      </c>
      <c r="R82" s="144" t="str">
        <f t="shared" si="6"/>
        <v>-</v>
      </c>
      <c r="S82" s="145" t="s">
        <v>3</v>
      </c>
      <c r="T82" s="146" t="s">
        <v>3</v>
      </c>
      <c r="U82" s="158" t="s">
        <v>3</v>
      </c>
      <c r="V82" s="159" t="s">
        <v>3</v>
      </c>
      <c r="W82" s="160" t="s">
        <v>3</v>
      </c>
      <c r="X82" s="12"/>
      <c r="Y82" s="12"/>
      <c r="Z82" s="150" t="e">
        <f t="shared" si="7"/>
        <v>#VALUE!</v>
      </c>
      <c r="AB82" s="151" t="s">
        <v>3</v>
      </c>
      <c r="AC82" s="151" t="s">
        <v>3</v>
      </c>
      <c r="AD82" s="151" t="s">
        <v>3</v>
      </c>
      <c r="AE82" s="151" t="s">
        <v>3</v>
      </c>
      <c r="AF82" s="151" t="s">
        <v>3</v>
      </c>
      <c r="AG82" s="151"/>
    </row>
    <row r="83" spans="2:33" s="4" customFormat="1" ht="18" hidden="1" customHeight="1">
      <c r="B83" s="152" t="s">
        <v>3</v>
      </c>
      <c r="C83" s="153" t="s">
        <v>3</v>
      </c>
      <c r="D83" s="154" t="s">
        <v>3</v>
      </c>
      <c r="E83" s="155" t="s">
        <v>3</v>
      </c>
      <c r="F83" s="146" t="s">
        <v>3</v>
      </c>
      <c r="G83" s="146" t="s">
        <v>3</v>
      </c>
      <c r="H83" s="146" t="s">
        <v>3</v>
      </c>
      <c r="I83" s="146" t="s">
        <v>3</v>
      </c>
      <c r="J83" s="146" t="str">
        <f t="shared" si="4"/>
        <v>-</v>
      </c>
      <c r="K83" s="146" t="s">
        <v>3</v>
      </c>
      <c r="L83" s="156" t="s">
        <v>3</v>
      </c>
      <c r="M83" s="157" t="s">
        <v>3</v>
      </c>
      <c r="N83" s="146" t="s">
        <v>3</v>
      </c>
      <c r="O83" s="143" t="str">
        <f t="shared" si="5"/>
        <v>-</v>
      </c>
      <c r="P83" s="146" t="s">
        <v>3</v>
      </c>
      <c r="Q83" s="146" t="s">
        <v>3</v>
      </c>
      <c r="R83" s="144" t="str">
        <f t="shared" si="6"/>
        <v>-</v>
      </c>
      <c r="S83" s="145" t="s">
        <v>3</v>
      </c>
      <c r="T83" s="146" t="s">
        <v>3</v>
      </c>
      <c r="U83" s="158" t="s">
        <v>3</v>
      </c>
      <c r="V83" s="159" t="s">
        <v>3</v>
      </c>
      <c r="W83" s="160" t="s">
        <v>3</v>
      </c>
      <c r="X83" s="12"/>
      <c r="Y83" s="12"/>
      <c r="Z83" s="150" t="e">
        <f t="shared" si="7"/>
        <v>#VALUE!</v>
      </c>
      <c r="AB83" s="151" t="s">
        <v>3</v>
      </c>
      <c r="AC83" s="151" t="s">
        <v>3</v>
      </c>
      <c r="AD83" s="151" t="s">
        <v>3</v>
      </c>
      <c r="AE83" s="151" t="s">
        <v>3</v>
      </c>
      <c r="AF83" s="151" t="s">
        <v>3</v>
      </c>
      <c r="AG83" s="151"/>
    </row>
    <row r="84" spans="2:33" s="4" customFormat="1" ht="18" hidden="1" customHeight="1">
      <c r="B84" s="152" t="s">
        <v>3</v>
      </c>
      <c r="C84" s="153" t="s">
        <v>3</v>
      </c>
      <c r="D84" s="154" t="s">
        <v>3</v>
      </c>
      <c r="E84" s="155" t="s">
        <v>3</v>
      </c>
      <c r="F84" s="146" t="s">
        <v>3</v>
      </c>
      <c r="G84" s="146" t="s">
        <v>3</v>
      </c>
      <c r="H84" s="146" t="s">
        <v>3</v>
      </c>
      <c r="I84" s="146" t="s">
        <v>3</v>
      </c>
      <c r="J84" s="146" t="str">
        <f t="shared" si="4"/>
        <v>-</v>
      </c>
      <c r="K84" s="146" t="s">
        <v>3</v>
      </c>
      <c r="L84" s="156" t="s">
        <v>3</v>
      </c>
      <c r="M84" s="157" t="s">
        <v>3</v>
      </c>
      <c r="N84" s="146" t="s">
        <v>3</v>
      </c>
      <c r="O84" s="143" t="str">
        <f t="shared" si="5"/>
        <v>-</v>
      </c>
      <c r="P84" s="146" t="s">
        <v>3</v>
      </c>
      <c r="Q84" s="146" t="s">
        <v>3</v>
      </c>
      <c r="R84" s="144" t="str">
        <f t="shared" si="6"/>
        <v>-</v>
      </c>
      <c r="S84" s="145" t="s">
        <v>3</v>
      </c>
      <c r="T84" s="146" t="s">
        <v>3</v>
      </c>
      <c r="U84" s="158" t="s">
        <v>3</v>
      </c>
      <c r="V84" s="159" t="s">
        <v>3</v>
      </c>
      <c r="W84" s="160" t="s">
        <v>3</v>
      </c>
      <c r="X84" s="12"/>
      <c r="Y84" s="12"/>
      <c r="Z84" s="150" t="e">
        <f t="shared" si="7"/>
        <v>#VALUE!</v>
      </c>
      <c r="AB84" s="151" t="s">
        <v>3</v>
      </c>
      <c r="AC84" s="151" t="s">
        <v>3</v>
      </c>
      <c r="AD84" s="151" t="s">
        <v>3</v>
      </c>
      <c r="AE84" s="151" t="s">
        <v>3</v>
      </c>
      <c r="AF84" s="151" t="s">
        <v>3</v>
      </c>
      <c r="AG84" s="151"/>
    </row>
    <row r="85" spans="2:33" s="4" customFormat="1" ht="18" hidden="1" customHeight="1">
      <c r="B85" s="152" t="s">
        <v>3</v>
      </c>
      <c r="C85" s="153" t="s">
        <v>3</v>
      </c>
      <c r="D85" s="154" t="s">
        <v>3</v>
      </c>
      <c r="E85" s="155" t="s">
        <v>3</v>
      </c>
      <c r="F85" s="146" t="s">
        <v>3</v>
      </c>
      <c r="G85" s="146" t="s">
        <v>3</v>
      </c>
      <c r="H85" s="146" t="s">
        <v>3</v>
      </c>
      <c r="I85" s="146" t="s">
        <v>3</v>
      </c>
      <c r="J85" s="146" t="str">
        <f t="shared" si="4"/>
        <v>-</v>
      </c>
      <c r="K85" s="146" t="s">
        <v>3</v>
      </c>
      <c r="L85" s="156" t="s">
        <v>3</v>
      </c>
      <c r="M85" s="157" t="s">
        <v>3</v>
      </c>
      <c r="N85" s="146" t="s">
        <v>3</v>
      </c>
      <c r="O85" s="143" t="str">
        <f t="shared" si="5"/>
        <v>-</v>
      </c>
      <c r="P85" s="146" t="s">
        <v>3</v>
      </c>
      <c r="Q85" s="146" t="s">
        <v>3</v>
      </c>
      <c r="R85" s="144" t="str">
        <f t="shared" si="6"/>
        <v>-</v>
      </c>
      <c r="S85" s="145" t="s">
        <v>3</v>
      </c>
      <c r="T85" s="146" t="s">
        <v>3</v>
      </c>
      <c r="U85" s="158" t="s">
        <v>3</v>
      </c>
      <c r="V85" s="159" t="s">
        <v>3</v>
      </c>
      <c r="W85" s="160" t="s">
        <v>3</v>
      </c>
      <c r="X85" s="12"/>
      <c r="Y85" s="12"/>
      <c r="Z85" s="150" t="e">
        <f t="shared" si="7"/>
        <v>#VALUE!</v>
      </c>
      <c r="AB85" s="151" t="s">
        <v>3</v>
      </c>
      <c r="AC85" s="151" t="s">
        <v>3</v>
      </c>
      <c r="AD85" s="151" t="s">
        <v>3</v>
      </c>
      <c r="AE85" s="151" t="s">
        <v>3</v>
      </c>
      <c r="AF85" s="151" t="s">
        <v>3</v>
      </c>
      <c r="AG85" s="151"/>
    </row>
    <row r="86" spans="2:33" s="4" customFormat="1" ht="18" hidden="1" customHeight="1">
      <c r="B86" s="152" t="s">
        <v>3</v>
      </c>
      <c r="C86" s="153" t="s">
        <v>3</v>
      </c>
      <c r="D86" s="154" t="s">
        <v>3</v>
      </c>
      <c r="E86" s="155" t="s">
        <v>3</v>
      </c>
      <c r="F86" s="146" t="s">
        <v>3</v>
      </c>
      <c r="G86" s="146" t="s">
        <v>3</v>
      </c>
      <c r="H86" s="146" t="s">
        <v>3</v>
      </c>
      <c r="I86" s="146" t="s">
        <v>3</v>
      </c>
      <c r="J86" s="146" t="str">
        <f t="shared" si="4"/>
        <v>-</v>
      </c>
      <c r="K86" s="146" t="s">
        <v>3</v>
      </c>
      <c r="L86" s="156" t="s">
        <v>3</v>
      </c>
      <c r="M86" s="157" t="s">
        <v>3</v>
      </c>
      <c r="N86" s="146" t="s">
        <v>3</v>
      </c>
      <c r="O86" s="143" t="str">
        <f t="shared" si="5"/>
        <v>-</v>
      </c>
      <c r="P86" s="146" t="s">
        <v>3</v>
      </c>
      <c r="Q86" s="146" t="s">
        <v>3</v>
      </c>
      <c r="R86" s="144" t="str">
        <f t="shared" si="6"/>
        <v>-</v>
      </c>
      <c r="S86" s="145" t="s">
        <v>3</v>
      </c>
      <c r="T86" s="146" t="s">
        <v>3</v>
      </c>
      <c r="U86" s="158" t="s">
        <v>3</v>
      </c>
      <c r="V86" s="159" t="s">
        <v>3</v>
      </c>
      <c r="W86" s="160" t="s">
        <v>3</v>
      </c>
      <c r="X86" s="12"/>
      <c r="Y86" s="12"/>
      <c r="Z86" s="150" t="e">
        <f t="shared" si="7"/>
        <v>#VALUE!</v>
      </c>
      <c r="AB86" s="151" t="s">
        <v>3</v>
      </c>
      <c r="AC86" s="151" t="s">
        <v>3</v>
      </c>
      <c r="AD86" s="151" t="s">
        <v>3</v>
      </c>
      <c r="AE86" s="151" t="s">
        <v>3</v>
      </c>
      <c r="AF86" s="151" t="s">
        <v>3</v>
      </c>
      <c r="AG86" s="151"/>
    </row>
    <row r="87" spans="2:33" s="4" customFormat="1" ht="18" hidden="1" customHeight="1">
      <c r="B87" s="152" t="s">
        <v>3</v>
      </c>
      <c r="C87" s="153" t="s">
        <v>3</v>
      </c>
      <c r="D87" s="154" t="s">
        <v>3</v>
      </c>
      <c r="E87" s="155" t="s">
        <v>3</v>
      </c>
      <c r="F87" s="146" t="s">
        <v>3</v>
      </c>
      <c r="G87" s="146" t="s">
        <v>3</v>
      </c>
      <c r="H87" s="146" t="s">
        <v>3</v>
      </c>
      <c r="I87" s="146" t="s">
        <v>3</v>
      </c>
      <c r="J87" s="146" t="str">
        <f t="shared" si="4"/>
        <v>-</v>
      </c>
      <c r="K87" s="146" t="s">
        <v>3</v>
      </c>
      <c r="L87" s="156" t="s">
        <v>3</v>
      </c>
      <c r="M87" s="157" t="s">
        <v>3</v>
      </c>
      <c r="N87" s="146" t="s">
        <v>3</v>
      </c>
      <c r="O87" s="143" t="str">
        <f t="shared" si="5"/>
        <v>-</v>
      </c>
      <c r="P87" s="146" t="s">
        <v>3</v>
      </c>
      <c r="Q87" s="146" t="s">
        <v>3</v>
      </c>
      <c r="R87" s="144" t="str">
        <f t="shared" si="6"/>
        <v>-</v>
      </c>
      <c r="S87" s="145" t="s">
        <v>3</v>
      </c>
      <c r="T87" s="146" t="s">
        <v>3</v>
      </c>
      <c r="U87" s="158" t="s">
        <v>3</v>
      </c>
      <c r="V87" s="159" t="s">
        <v>3</v>
      </c>
      <c r="W87" s="160" t="s">
        <v>3</v>
      </c>
      <c r="X87" s="12"/>
      <c r="Y87" s="12"/>
      <c r="Z87" s="150" t="e">
        <f t="shared" si="7"/>
        <v>#VALUE!</v>
      </c>
      <c r="AB87" s="151" t="s">
        <v>3</v>
      </c>
      <c r="AC87" s="151" t="s">
        <v>3</v>
      </c>
      <c r="AD87" s="151" t="s">
        <v>3</v>
      </c>
      <c r="AE87" s="151" t="s">
        <v>3</v>
      </c>
      <c r="AF87" s="151" t="s">
        <v>3</v>
      </c>
      <c r="AG87" s="151"/>
    </row>
    <row r="88" spans="2:33" s="4" customFormat="1" ht="18" hidden="1" customHeight="1">
      <c r="B88" s="152" t="s">
        <v>3</v>
      </c>
      <c r="C88" s="153" t="s">
        <v>3</v>
      </c>
      <c r="D88" s="154" t="s">
        <v>3</v>
      </c>
      <c r="E88" s="155" t="s">
        <v>3</v>
      </c>
      <c r="F88" s="146" t="s">
        <v>3</v>
      </c>
      <c r="G88" s="146" t="s">
        <v>3</v>
      </c>
      <c r="H88" s="146" t="s">
        <v>3</v>
      </c>
      <c r="I88" s="146" t="s">
        <v>3</v>
      </c>
      <c r="J88" s="146" t="str">
        <f t="shared" si="4"/>
        <v>-</v>
      </c>
      <c r="K88" s="146" t="s">
        <v>3</v>
      </c>
      <c r="L88" s="156" t="s">
        <v>3</v>
      </c>
      <c r="M88" s="157" t="s">
        <v>3</v>
      </c>
      <c r="N88" s="146" t="s">
        <v>3</v>
      </c>
      <c r="O88" s="143" t="str">
        <f t="shared" si="5"/>
        <v>-</v>
      </c>
      <c r="P88" s="146" t="s">
        <v>3</v>
      </c>
      <c r="Q88" s="146" t="s">
        <v>3</v>
      </c>
      <c r="R88" s="144" t="str">
        <f t="shared" si="6"/>
        <v>-</v>
      </c>
      <c r="S88" s="145" t="s">
        <v>3</v>
      </c>
      <c r="T88" s="146" t="s">
        <v>3</v>
      </c>
      <c r="U88" s="158" t="s">
        <v>3</v>
      </c>
      <c r="V88" s="159" t="s">
        <v>3</v>
      </c>
      <c r="W88" s="160" t="s">
        <v>3</v>
      </c>
      <c r="X88" s="12"/>
      <c r="Y88" s="12"/>
      <c r="Z88" s="150" t="e">
        <f t="shared" si="7"/>
        <v>#VALUE!</v>
      </c>
      <c r="AB88" s="151" t="s">
        <v>3</v>
      </c>
      <c r="AC88" s="151" t="s">
        <v>3</v>
      </c>
      <c r="AD88" s="151" t="s">
        <v>3</v>
      </c>
      <c r="AE88" s="151" t="s">
        <v>3</v>
      </c>
      <c r="AF88" s="151" t="s">
        <v>3</v>
      </c>
      <c r="AG88" s="151"/>
    </row>
    <row r="89" spans="2:33" s="4" customFormat="1" ht="18" hidden="1" customHeight="1">
      <c r="B89" s="152" t="s">
        <v>3</v>
      </c>
      <c r="C89" s="153" t="s">
        <v>3</v>
      </c>
      <c r="D89" s="154" t="s">
        <v>3</v>
      </c>
      <c r="E89" s="155" t="s">
        <v>3</v>
      </c>
      <c r="F89" s="146" t="s">
        <v>3</v>
      </c>
      <c r="G89" s="146" t="s">
        <v>3</v>
      </c>
      <c r="H89" s="146" t="s">
        <v>3</v>
      </c>
      <c r="I89" s="146" t="s">
        <v>3</v>
      </c>
      <c r="J89" s="146" t="str">
        <f t="shared" si="4"/>
        <v>-</v>
      </c>
      <c r="K89" s="146" t="s">
        <v>3</v>
      </c>
      <c r="L89" s="156" t="s">
        <v>3</v>
      </c>
      <c r="M89" s="157" t="s">
        <v>3</v>
      </c>
      <c r="N89" s="146" t="s">
        <v>3</v>
      </c>
      <c r="O89" s="143" t="str">
        <f t="shared" si="5"/>
        <v>-</v>
      </c>
      <c r="P89" s="146" t="s">
        <v>3</v>
      </c>
      <c r="Q89" s="146" t="s">
        <v>3</v>
      </c>
      <c r="R89" s="144" t="str">
        <f t="shared" si="6"/>
        <v>-</v>
      </c>
      <c r="S89" s="145" t="s">
        <v>3</v>
      </c>
      <c r="T89" s="146" t="s">
        <v>3</v>
      </c>
      <c r="U89" s="158" t="s">
        <v>3</v>
      </c>
      <c r="V89" s="159" t="s">
        <v>3</v>
      </c>
      <c r="W89" s="160" t="s">
        <v>3</v>
      </c>
      <c r="X89" s="12"/>
      <c r="Y89" s="12"/>
      <c r="Z89" s="150" t="e">
        <f t="shared" si="7"/>
        <v>#VALUE!</v>
      </c>
      <c r="AB89" s="151" t="s">
        <v>3</v>
      </c>
      <c r="AC89" s="151" t="s">
        <v>3</v>
      </c>
      <c r="AD89" s="151" t="s">
        <v>3</v>
      </c>
      <c r="AE89" s="151" t="s">
        <v>3</v>
      </c>
      <c r="AF89" s="151" t="s">
        <v>3</v>
      </c>
      <c r="AG89" s="151"/>
    </row>
    <row r="90" spans="2:33" s="4" customFormat="1" ht="18" hidden="1" customHeight="1">
      <c r="B90" s="152" t="s">
        <v>3</v>
      </c>
      <c r="C90" s="153" t="s">
        <v>3</v>
      </c>
      <c r="D90" s="154" t="s">
        <v>3</v>
      </c>
      <c r="E90" s="155" t="s">
        <v>3</v>
      </c>
      <c r="F90" s="146" t="s">
        <v>3</v>
      </c>
      <c r="G90" s="146" t="s">
        <v>3</v>
      </c>
      <c r="H90" s="146" t="s">
        <v>3</v>
      </c>
      <c r="I90" s="146" t="s">
        <v>3</v>
      </c>
      <c r="J90" s="146" t="str">
        <f t="shared" si="4"/>
        <v>-</v>
      </c>
      <c r="K90" s="146" t="s">
        <v>3</v>
      </c>
      <c r="L90" s="156" t="s">
        <v>3</v>
      </c>
      <c r="M90" s="157" t="s">
        <v>3</v>
      </c>
      <c r="N90" s="146" t="s">
        <v>3</v>
      </c>
      <c r="O90" s="143" t="str">
        <f t="shared" si="5"/>
        <v>-</v>
      </c>
      <c r="P90" s="146" t="s">
        <v>3</v>
      </c>
      <c r="Q90" s="146" t="s">
        <v>3</v>
      </c>
      <c r="R90" s="144" t="str">
        <f t="shared" si="6"/>
        <v>-</v>
      </c>
      <c r="S90" s="145" t="s">
        <v>3</v>
      </c>
      <c r="T90" s="146" t="s">
        <v>3</v>
      </c>
      <c r="U90" s="158" t="s">
        <v>3</v>
      </c>
      <c r="V90" s="159" t="s">
        <v>3</v>
      </c>
      <c r="W90" s="160" t="s">
        <v>3</v>
      </c>
      <c r="X90" s="12"/>
      <c r="Y90" s="12"/>
      <c r="Z90" s="150" t="e">
        <f t="shared" si="7"/>
        <v>#VALUE!</v>
      </c>
      <c r="AB90" s="151" t="s">
        <v>3</v>
      </c>
      <c r="AC90" s="151" t="s">
        <v>3</v>
      </c>
      <c r="AD90" s="151" t="s">
        <v>3</v>
      </c>
      <c r="AE90" s="151" t="s">
        <v>3</v>
      </c>
      <c r="AF90" s="151" t="s">
        <v>3</v>
      </c>
      <c r="AG90" s="151"/>
    </row>
    <row r="91" spans="2:33" s="4" customFormat="1" ht="18" hidden="1" customHeight="1">
      <c r="B91" s="152" t="s">
        <v>3</v>
      </c>
      <c r="C91" s="153" t="s">
        <v>3</v>
      </c>
      <c r="D91" s="154" t="s">
        <v>3</v>
      </c>
      <c r="E91" s="155" t="s">
        <v>3</v>
      </c>
      <c r="F91" s="146" t="s">
        <v>3</v>
      </c>
      <c r="G91" s="146" t="s">
        <v>3</v>
      </c>
      <c r="H91" s="146" t="s">
        <v>3</v>
      </c>
      <c r="I91" s="146" t="s">
        <v>3</v>
      </c>
      <c r="J91" s="146" t="str">
        <f t="shared" si="4"/>
        <v>-</v>
      </c>
      <c r="K91" s="146" t="s">
        <v>3</v>
      </c>
      <c r="L91" s="156" t="s">
        <v>3</v>
      </c>
      <c r="M91" s="157" t="s">
        <v>3</v>
      </c>
      <c r="N91" s="146" t="s">
        <v>3</v>
      </c>
      <c r="O91" s="143" t="str">
        <f t="shared" si="5"/>
        <v>-</v>
      </c>
      <c r="P91" s="146" t="s">
        <v>3</v>
      </c>
      <c r="Q91" s="146" t="s">
        <v>3</v>
      </c>
      <c r="R91" s="144" t="str">
        <f t="shared" si="6"/>
        <v>-</v>
      </c>
      <c r="S91" s="145" t="s">
        <v>3</v>
      </c>
      <c r="T91" s="146" t="s">
        <v>3</v>
      </c>
      <c r="U91" s="158" t="s">
        <v>3</v>
      </c>
      <c r="V91" s="159" t="s">
        <v>3</v>
      </c>
      <c r="W91" s="160" t="s">
        <v>3</v>
      </c>
      <c r="X91" s="12"/>
      <c r="Y91" s="12"/>
      <c r="Z91" s="150" t="e">
        <f t="shared" si="7"/>
        <v>#VALUE!</v>
      </c>
      <c r="AB91" s="151" t="s">
        <v>3</v>
      </c>
      <c r="AC91" s="151" t="s">
        <v>3</v>
      </c>
      <c r="AD91" s="151" t="s">
        <v>3</v>
      </c>
      <c r="AE91" s="151" t="s">
        <v>3</v>
      </c>
      <c r="AF91" s="151" t="s">
        <v>3</v>
      </c>
      <c r="AG91" s="151"/>
    </row>
    <row r="92" spans="2:33" s="4" customFormat="1" ht="18" hidden="1" customHeight="1">
      <c r="B92" s="152" t="s">
        <v>3</v>
      </c>
      <c r="C92" s="153" t="s">
        <v>3</v>
      </c>
      <c r="D92" s="154" t="s">
        <v>3</v>
      </c>
      <c r="E92" s="155" t="s">
        <v>3</v>
      </c>
      <c r="F92" s="146" t="s">
        <v>3</v>
      </c>
      <c r="G92" s="146" t="s">
        <v>3</v>
      </c>
      <c r="H92" s="146" t="s">
        <v>3</v>
      </c>
      <c r="I92" s="146" t="s">
        <v>3</v>
      </c>
      <c r="J92" s="146" t="str">
        <f t="shared" si="4"/>
        <v>-</v>
      </c>
      <c r="K92" s="146" t="s">
        <v>3</v>
      </c>
      <c r="L92" s="156" t="s">
        <v>3</v>
      </c>
      <c r="M92" s="157" t="s">
        <v>3</v>
      </c>
      <c r="N92" s="146" t="s">
        <v>3</v>
      </c>
      <c r="O92" s="143" t="str">
        <f t="shared" si="5"/>
        <v>-</v>
      </c>
      <c r="P92" s="146" t="s">
        <v>3</v>
      </c>
      <c r="Q92" s="146" t="s">
        <v>3</v>
      </c>
      <c r="R92" s="144" t="str">
        <f t="shared" si="6"/>
        <v>-</v>
      </c>
      <c r="S92" s="145" t="s">
        <v>3</v>
      </c>
      <c r="T92" s="146" t="s">
        <v>3</v>
      </c>
      <c r="U92" s="158" t="s">
        <v>3</v>
      </c>
      <c r="V92" s="159" t="s">
        <v>3</v>
      </c>
      <c r="W92" s="160" t="s">
        <v>3</v>
      </c>
      <c r="X92" s="12"/>
      <c r="Y92" s="12"/>
      <c r="Z92" s="150" t="e">
        <f t="shared" si="7"/>
        <v>#VALUE!</v>
      </c>
      <c r="AB92" s="151" t="s">
        <v>3</v>
      </c>
      <c r="AC92" s="151" t="s">
        <v>3</v>
      </c>
      <c r="AD92" s="151" t="s">
        <v>3</v>
      </c>
      <c r="AE92" s="151" t="s">
        <v>3</v>
      </c>
      <c r="AF92" s="151" t="s">
        <v>3</v>
      </c>
      <c r="AG92" s="151"/>
    </row>
    <row r="93" spans="2:33" s="4" customFormat="1" ht="18" hidden="1" customHeight="1">
      <c r="B93" s="152" t="s">
        <v>3</v>
      </c>
      <c r="C93" s="153" t="s">
        <v>3</v>
      </c>
      <c r="D93" s="154" t="s">
        <v>3</v>
      </c>
      <c r="E93" s="155" t="s">
        <v>3</v>
      </c>
      <c r="F93" s="146" t="s">
        <v>3</v>
      </c>
      <c r="G93" s="146" t="s">
        <v>3</v>
      </c>
      <c r="H93" s="146" t="s">
        <v>3</v>
      </c>
      <c r="I93" s="146" t="s">
        <v>3</v>
      </c>
      <c r="J93" s="146" t="str">
        <f t="shared" si="4"/>
        <v>-</v>
      </c>
      <c r="K93" s="146" t="s">
        <v>3</v>
      </c>
      <c r="L93" s="156" t="s">
        <v>3</v>
      </c>
      <c r="M93" s="157" t="s">
        <v>3</v>
      </c>
      <c r="N93" s="146" t="s">
        <v>3</v>
      </c>
      <c r="O93" s="143" t="str">
        <f t="shared" si="5"/>
        <v>-</v>
      </c>
      <c r="P93" s="146" t="s">
        <v>3</v>
      </c>
      <c r="Q93" s="146" t="s">
        <v>3</v>
      </c>
      <c r="R93" s="144" t="str">
        <f t="shared" si="6"/>
        <v>-</v>
      </c>
      <c r="S93" s="145" t="s">
        <v>3</v>
      </c>
      <c r="T93" s="146" t="s">
        <v>3</v>
      </c>
      <c r="U93" s="158" t="s">
        <v>3</v>
      </c>
      <c r="V93" s="159" t="s">
        <v>3</v>
      </c>
      <c r="W93" s="160" t="s">
        <v>3</v>
      </c>
      <c r="X93" s="12"/>
      <c r="Y93" s="12"/>
      <c r="Z93" s="150" t="e">
        <f t="shared" si="7"/>
        <v>#VALUE!</v>
      </c>
      <c r="AB93" s="151" t="s">
        <v>3</v>
      </c>
      <c r="AC93" s="151" t="s">
        <v>3</v>
      </c>
      <c r="AD93" s="151" t="s">
        <v>3</v>
      </c>
      <c r="AE93" s="151" t="s">
        <v>3</v>
      </c>
      <c r="AF93" s="151" t="s">
        <v>3</v>
      </c>
      <c r="AG93" s="151"/>
    </row>
    <row r="94" spans="2:33" s="4" customFormat="1" ht="18" hidden="1" customHeight="1">
      <c r="B94" s="152" t="s">
        <v>3</v>
      </c>
      <c r="C94" s="153" t="s">
        <v>3</v>
      </c>
      <c r="D94" s="154" t="s">
        <v>3</v>
      </c>
      <c r="E94" s="155" t="s">
        <v>3</v>
      </c>
      <c r="F94" s="146" t="s">
        <v>3</v>
      </c>
      <c r="G94" s="146" t="s">
        <v>3</v>
      </c>
      <c r="H94" s="146" t="s">
        <v>3</v>
      </c>
      <c r="I94" s="146" t="s">
        <v>3</v>
      </c>
      <c r="J94" s="146" t="str">
        <f t="shared" ref="J94:J99" si="8">IF(AND(ISNUMBER(H94),ISNUMBER(I94)),H94-I94,"-")</f>
        <v>-</v>
      </c>
      <c r="K94" s="146" t="s">
        <v>3</v>
      </c>
      <c r="L94" s="156" t="s">
        <v>3</v>
      </c>
      <c r="M94" s="157" t="s">
        <v>3</v>
      </c>
      <c r="N94" s="146" t="s">
        <v>3</v>
      </c>
      <c r="O94" s="143" t="str">
        <f t="shared" ref="O94:O99" si="9">IF(AND(ISNUMBER(M94),ISNUMBER(N94)),M94-N94,"-")</f>
        <v>-</v>
      </c>
      <c r="P94" s="146" t="s">
        <v>3</v>
      </c>
      <c r="Q94" s="146" t="s">
        <v>3</v>
      </c>
      <c r="R94" s="144" t="str">
        <f t="shared" ref="R94:R99" si="10">IF(AND(ISNUMBER(P94),ISNUMBER(Q94)),P94-Q94,"-")</f>
        <v>-</v>
      </c>
      <c r="S94" s="145" t="s">
        <v>3</v>
      </c>
      <c r="T94" s="146" t="s">
        <v>3</v>
      </c>
      <c r="U94" s="158" t="s">
        <v>3</v>
      </c>
      <c r="V94" s="159" t="s">
        <v>3</v>
      </c>
      <c r="W94" s="160" t="s">
        <v>3</v>
      </c>
      <c r="X94" s="12"/>
      <c r="Y94" s="12"/>
      <c r="Z94" s="150" t="e">
        <f t="shared" ref="Z94:Z99" si="11">E94*H94/1000-F94*I94/1000</f>
        <v>#VALUE!</v>
      </c>
      <c r="AB94" s="151" t="s">
        <v>3</v>
      </c>
      <c r="AC94" s="151" t="s">
        <v>3</v>
      </c>
      <c r="AD94" s="151" t="s">
        <v>3</v>
      </c>
      <c r="AE94" s="151" t="s">
        <v>3</v>
      </c>
      <c r="AF94" s="151" t="s">
        <v>3</v>
      </c>
      <c r="AG94" s="151"/>
    </row>
    <row r="95" spans="2:33" s="4" customFormat="1" ht="18" hidden="1" customHeight="1">
      <c r="B95" s="152" t="s">
        <v>3</v>
      </c>
      <c r="C95" s="153" t="s">
        <v>3</v>
      </c>
      <c r="D95" s="154" t="s">
        <v>3</v>
      </c>
      <c r="E95" s="155" t="s">
        <v>3</v>
      </c>
      <c r="F95" s="146" t="s">
        <v>3</v>
      </c>
      <c r="G95" s="146" t="s">
        <v>3</v>
      </c>
      <c r="H95" s="146" t="s">
        <v>3</v>
      </c>
      <c r="I95" s="146" t="s">
        <v>3</v>
      </c>
      <c r="J95" s="146" t="str">
        <f t="shared" si="8"/>
        <v>-</v>
      </c>
      <c r="K95" s="146" t="s">
        <v>3</v>
      </c>
      <c r="L95" s="156" t="s">
        <v>3</v>
      </c>
      <c r="M95" s="157" t="s">
        <v>3</v>
      </c>
      <c r="N95" s="146" t="s">
        <v>3</v>
      </c>
      <c r="O95" s="143" t="str">
        <f t="shared" si="9"/>
        <v>-</v>
      </c>
      <c r="P95" s="146" t="s">
        <v>3</v>
      </c>
      <c r="Q95" s="146" t="s">
        <v>3</v>
      </c>
      <c r="R95" s="144" t="str">
        <f t="shared" si="10"/>
        <v>-</v>
      </c>
      <c r="S95" s="145" t="s">
        <v>3</v>
      </c>
      <c r="T95" s="146" t="s">
        <v>3</v>
      </c>
      <c r="U95" s="158" t="s">
        <v>3</v>
      </c>
      <c r="V95" s="159" t="s">
        <v>3</v>
      </c>
      <c r="W95" s="160" t="s">
        <v>3</v>
      </c>
      <c r="X95" s="12"/>
      <c r="Y95" s="12"/>
      <c r="Z95" s="150" t="e">
        <f t="shared" si="11"/>
        <v>#VALUE!</v>
      </c>
      <c r="AB95" s="151" t="s">
        <v>3</v>
      </c>
      <c r="AC95" s="151" t="s">
        <v>3</v>
      </c>
      <c r="AD95" s="151" t="s">
        <v>3</v>
      </c>
      <c r="AE95" s="151" t="s">
        <v>3</v>
      </c>
      <c r="AF95" s="151" t="s">
        <v>3</v>
      </c>
      <c r="AG95" s="151"/>
    </row>
    <row r="96" spans="2:33" s="4" customFormat="1" ht="18" hidden="1" customHeight="1">
      <c r="B96" s="152" t="s">
        <v>3</v>
      </c>
      <c r="C96" s="153" t="s">
        <v>3</v>
      </c>
      <c r="D96" s="154" t="s">
        <v>3</v>
      </c>
      <c r="E96" s="155" t="s">
        <v>3</v>
      </c>
      <c r="F96" s="146" t="s">
        <v>3</v>
      </c>
      <c r="G96" s="146" t="s">
        <v>3</v>
      </c>
      <c r="H96" s="146" t="s">
        <v>3</v>
      </c>
      <c r="I96" s="146" t="s">
        <v>3</v>
      </c>
      <c r="J96" s="146" t="str">
        <f t="shared" si="8"/>
        <v>-</v>
      </c>
      <c r="K96" s="146" t="s">
        <v>3</v>
      </c>
      <c r="L96" s="156" t="s">
        <v>3</v>
      </c>
      <c r="M96" s="157" t="s">
        <v>3</v>
      </c>
      <c r="N96" s="146" t="s">
        <v>3</v>
      </c>
      <c r="O96" s="143" t="str">
        <f t="shared" si="9"/>
        <v>-</v>
      </c>
      <c r="P96" s="146" t="s">
        <v>3</v>
      </c>
      <c r="Q96" s="146" t="s">
        <v>3</v>
      </c>
      <c r="R96" s="144" t="str">
        <f t="shared" si="10"/>
        <v>-</v>
      </c>
      <c r="S96" s="145" t="s">
        <v>3</v>
      </c>
      <c r="T96" s="146" t="s">
        <v>3</v>
      </c>
      <c r="U96" s="158" t="s">
        <v>3</v>
      </c>
      <c r="V96" s="159" t="s">
        <v>3</v>
      </c>
      <c r="W96" s="160" t="s">
        <v>3</v>
      </c>
      <c r="X96" s="12"/>
      <c r="Y96" s="12"/>
      <c r="Z96" s="150" t="e">
        <f t="shared" si="11"/>
        <v>#VALUE!</v>
      </c>
      <c r="AB96" s="151" t="s">
        <v>3</v>
      </c>
      <c r="AC96" s="151" t="s">
        <v>3</v>
      </c>
      <c r="AD96" s="151" t="s">
        <v>3</v>
      </c>
      <c r="AE96" s="151" t="s">
        <v>3</v>
      </c>
      <c r="AF96" s="151" t="s">
        <v>3</v>
      </c>
      <c r="AG96" s="151"/>
    </row>
    <row r="97" spans="1:41" s="4" customFormat="1" ht="18" hidden="1" customHeight="1">
      <c r="B97" s="152" t="s">
        <v>3</v>
      </c>
      <c r="C97" s="153" t="s">
        <v>3</v>
      </c>
      <c r="D97" s="154" t="s">
        <v>3</v>
      </c>
      <c r="E97" s="155" t="s">
        <v>3</v>
      </c>
      <c r="F97" s="146" t="s">
        <v>3</v>
      </c>
      <c r="G97" s="146" t="s">
        <v>3</v>
      </c>
      <c r="H97" s="146" t="s">
        <v>3</v>
      </c>
      <c r="I97" s="146" t="s">
        <v>3</v>
      </c>
      <c r="J97" s="146" t="str">
        <f t="shared" si="8"/>
        <v>-</v>
      </c>
      <c r="K97" s="146" t="s">
        <v>3</v>
      </c>
      <c r="L97" s="156" t="s">
        <v>3</v>
      </c>
      <c r="M97" s="157" t="s">
        <v>3</v>
      </c>
      <c r="N97" s="146" t="s">
        <v>3</v>
      </c>
      <c r="O97" s="143" t="str">
        <f t="shared" si="9"/>
        <v>-</v>
      </c>
      <c r="P97" s="146" t="s">
        <v>3</v>
      </c>
      <c r="Q97" s="146" t="s">
        <v>3</v>
      </c>
      <c r="R97" s="144" t="str">
        <f t="shared" si="10"/>
        <v>-</v>
      </c>
      <c r="S97" s="145" t="s">
        <v>3</v>
      </c>
      <c r="T97" s="146" t="s">
        <v>3</v>
      </c>
      <c r="U97" s="158" t="s">
        <v>3</v>
      </c>
      <c r="V97" s="159" t="s">
        <v>3</v>
      </c>
      <c r="W97" s="160" t="s">
        <v>3</v>
      </c>
      <c r="X97" s="12"/>
      <c r="Y97" s="12"/>
      <c r="Z97" s="150" t="e">
        <f t="shared" si="11"/>
        <v>#VALUE!</v>
      </c>
      <c r="AB97" s="151" t="s">
        <v>3</v>
      </c>
      <c r="AC97" s="151" t="s">
        <v>3</v>
      </c>
      <c r="AD97" s="151" t="s">
        <v>3</v>
      </c>
      <c r="AE97" s="151" t="s">
        <v>3</v>
      </c>
      <c r="AF97" s="151" t="s">
        <v>3</v>
      </c>
      <c r="AG97" s="151"/>
    </row>
    <row r="98" spans="1:41" s="4" customFormat="1" ht="18" hidden="1" customHeight="1">
      <c r="B98" s="152" t="s">
        <v>3</v>
      </c>
      <c r="C98" s="153" t="s">
        <v>3</v>
      </c>
      <c r="D98" s="154" t="s">
        <v>3</v>
      </c>
      <c r="E98" s="155" t="s">
        <v>3</v>
      </c>
      <c r="F98" s="146" t="s">
        <v>3</v>
      </c>
      <c r="G98" s="146" t="s">
        <v>3</v>
      </c>
      <c r="H98" s="146" t="s">
        <v>3</v>
      </c>
      <c r="I98" s="146" t="s">
        <v>3</v>
      </c>
      <c r="J98" s="146" t="str">
        <f t="shared" si="8"/>
        <v>-</v>
      </c>
      <c r="K98" s="146" t="s">
        <v>3</v>
      </c>
      <c r="L98" s="156" t="s">
        <v>3</v>
      </c>
      <c r="M98" s="157" t="s">
        <v>3</v>
      </c>
      <c r="N98" s="146" t="s">
        <v>3</v>
      </c>
      <c r="O98" s="143" t="str">
        <f t="shared" si="9"/>
        <v>-</v>
      </c>
      <c r="P98" s="146" t="s">
        <v>3</v>
      </c>
      <c r="Q98" s="146" t="s">
        <v>3</v>
      </c>
      <c r="R98" s="144" t="str">
        <f t="shared" si="10"/>
        <v>-</v>
      </c>
      <c r="S98" s="145" t="s">
        <v>3</v>
      </c>
      <c r="T98" s="146" t="s">
        <v>3</v>
      </c>
      <c r="U98" s="158" t="s">
        <v>3</v>
      </c>
      <c r="V98" s="159" t="s">
        <v>3</v>
      </c>
      <c r="W98" s="160" t="s">
        <v>3</v>
      </c>
      <c r="X98" s="12"/>
      <c r="Y98" s="12"/>
      <c r="Z98" s="150" t="e">
        <f t="shared" si="11"/>
        <v>#VALUE!</v>
      </c>
      <c r="AB98" s="151" t="s">
        <v>3</v>
      </c>
      <c r="AC98" s="151" t="s">
        <v>3</v>
      </c>
      <c r="AD98" s="151" t="s">
        <v>3</v>
      </c>
      <c r="AE98" s="151" t="s">
        <v>3</v>
      </c>
      <c r="AF98" s="151" t="s">
        <v>3</v>
      </c>
      <c r="AG98" s="151"/>
    </row>
    <row r="99" spans="1:41" s="4" customFormat="1" ht="18" hidden="1" customHeight="1">
      <c r="B99" s="167" t="s">
        <v>3</v>
      </c>
      <c r="C99" s="168" t="s">
        <v>3</v>
      </c>
      <c r="D99" s="169" t="s">
        <v>3</v>
      </c>
      <c r="E99" s="170" t="s">
        <v>3</v>
      </c>
      <c r="F99" s="171" t="s">
        <v>3</v>
      </c>
      <c r="G99" s="171" t="s">
        <v>3</v>
      </c>
      <c r="H99" s="171" t="s">
        <v>3</v>
      </c>
      <c r="I99" s="171" t="s">
        <v>3</v>
      </c>
      <c r="J99" s="171" t="str">
        <f t="shared" si="8"/>
        <v>-</v>
      </c>
      <c r="K99" s="171" t="s">
        <v>3</v>
      </c>
      <c r="L99" s="172" t="s">
        <v>3</v>
      </c>
      <c r="M99" s="173" t="s">
        <v>3</v>
      </c>
      <c r="N99" s="171" t="s">
        <v>3</v>
      </c>
      <c r="O99" s="171" t="str">
        <f t="shared" si="9"/>
        <v>-</v>
      </c>
      <c r="P99" s="171" t="s">
        <v>3</v>
      </c>
      <c r="Q99" s="171" t="s">
        <v>3</v>
      </c>
      <c r="R99" s="174" t="str">
        <f t="shared" si="10"/>
        <v>-</v>
      </c>
      <c r="S99" s="175" t="s">
        <v>3</v>
      </c>
      <c r="T99" s="171" t="s">
        <v>3</v>
      </c>
      <c r="U99" s="176" t="s">
        <v>3</v>
      </c>
      <c r="V99" s="177" t="s">
        <v>3</v>
      </c>
      <c r="W99" s="178" t="s">
        <v>3</v>
      </c>
      <c r="X99" s="12"/>
      <c r="Y99" s="12"/>
      <c r="Z99" s="150" t="e">
        <f t="shared" si="11"/>
        <v>#VALUE!</v>
      </c>
      <c r="AB99" s="151" t="s">
        <v>3</v>
      </c>
      <c r="AC99" s="151" t="s">
        <v>3</v>
      </c>
      <c r="AD99" s="151" t="s">
        <v>3</v>
      </c>
      <c r="AE99" s="151" t="s">
        <v>3</v>
      </c>
      <c r="AF99" s="151" t="s">
        <v>3</v>
      </c>
      <c r="AG99" s="151"/>
    </row>
    <row r="100" spans="1:41" s="4" customFormat="1" ht="21" customHeight="1">
      <c r="B100" s="179" t="s">
        <v>128</v>
      </c>
      <c r="C100" s="180">
        <f>IF(SUM(C30:C99)=0,"-",AVERAGE(C30:C99))</f>
        <v>24</v>
      </c>
      <c r="D100" s="181"/>
      <c r="E100" s="182">
        <f t="shared" ref="E100:V100" si="12">IF(SUM(E30:E99)=0,"-",AVERAGE(E30:E99))</f>
        <v>252.70377264207417</v>
      </c>
      <c r="F100" s="183">
        <f t="shared" si="12"/>
        <v>250.93527239399586</v>
      </c>
      <c r="G100" s="183">
        <f t="shared" si="12"/>
        <v>1.7684996789501568</v>
      </c>
      <c r="H100" s="183">
        <f t="shared" si="12"/>
        <v>86.60770477787139</v>
      </c>
      <c r="I100" s="183">
        <f t="shared" si="12"/>
        <v>51.115597755678237</v>
      </c>
      <c r="J100" s="183">
        <f t="shared" si="12"/>
        <v>35.49210702219316</v>
      </c>
      <c r="K100" s="183">
        <f t="shared" si="12"/>
        <v>7.9746334918012005</v>
      </c>
      <c r="L100" s="184">
        <f t="shared" si="12"/>
        <v>4.2312751411500429</v>
      </c>
      <c r="M100" s="185" t="str">
        <f t="shared" si="12"/>
        <v>-</v>
      </c>
      <c r="N100" s="183" t="str">
        <f t="shared" si="12"/>
        <v>-</v>
      </c>
      <c r="O100" s="183" t="str">
        <f t="shared" si="12"/>
        <v>-</v>
      </c>
      <c r="P100" s="185">
        <f t="shared" si="12"/>
        <v>3.579838757192895E-2</v>
      </c>
      <c r="Q100" s="183">
        <f t="shared" si="12"/>
        <v>2.3766129270135879E-2</v>
      </c>
      <c r="R100" s="186">
        <f t="shared" si="12"/>
        <v>1.2032258301793074E-2</v>
      </c>
      <c r="S100" s="187" t="str">
        <f t="shared" si="12"/>
        <v>-</v>
      </c>
      <c r="T100" s="183" t="str">
        <f t="shared" si="12"/>
        <v>-</v>
      </c>
      <c r="U100" s="183" t="str">
        <f t="shared" si="12"/>
        <v>-</v>
      </c>
      <c r="V100" s="187" t="str">
        <f t="shared" si="12"/>
        <v>-</v>
      </c>
      <c r="W100" s="188">
        <f>IF(SUM(W30:W99)=0,0,AVERAGE(W30:W99))</f>
        <v>9.3595660019237155</v>
      </c>
      <c r="X100" s="12"/>
      <c r="Y100" s="12"/>
    </row>
    <row r="101" spans="1:41" s="4" customFormat="1" ht="20.25" customHeight="1" thickBot="1">
      <c r="A101" s="12"/>
      <c r="B101" s="189" t="s">
        <v>129</v>
      </c>
      <c r="C101" s="190">
        <f>SUM(C30:C99)</f>
        <v>744</v>
      </c>
      <c r="D101" s="191"/>
      <c r="E101" s="192">
        <f>IF(SUM(E30:E99)=0,"-",SUM(E30:E99))</f>
        <v>7833.8169519042995</v>
      </c>
      <c r="F101" s="193">
        <f>IF(SUM(F30:F99)=0,"-",SUM(F30:F99))</f>
        <v>7778.993444213872</v>
      </c>
      <c r="G101" s="193">
        <f>IF(SUM(G30:G99)=0,"-",SUM(G30:G99))</f>
        <v>54.823490047454861</v>
      </c>
      <c r="H101" s="194" t="s">
        <v>130</v>
      </c>
      <c r="I101" s="194" t="s">
        <v>130</v>
      </c>
      <c r="J101" s="194" t="s">
        <v>130</v>
      </c>
      <c r="K101" s="194" t="s">
        <v>130</v>
      </c>
      <c r="L101" s="195" t="s">
        <v>130</v>
      </c>
      <c r="M101" s="196" t="str">
        <f>IF(SUM(M30:M99)=0,"-",SUM(M30:M99))</f>
        <v>-</v>
      </c>
      <c r="N101" s="190" t="str">
        <f>IF(SUM(N30:N99)=0,"-",SUM(N30:N99))</f>
        <v>-</v>
      </c>
      <c r="O101" s="197" t="str">
        <f>IF(AND(ISNUMBER(M101),ISNUMBER(N101)),M101-N101,"-")</f>
        <v>-</v>
      </c>
      <c r="P101" s="190">
        <f>IF(SUM(P30:P99)=0,"-",SUM(P30:P99))</f>
        <v>1.1097500147297974</v>
      </c>
      <c r="Q101" s="190">
        <f>IF(SUM(Q30:Q99)=0,"-",SUM(Q30:Q99))</f>
        <v>0.73675000737421226</v>
      </c>
      <c r="R101" s="198">
        <f>IF(AND(ISNUMBER(P101),ISNUMBER(Q101)),P101-Q101,"-")</f>
        <v>0.37300000735558514</v>
      </c>
      <c r="S101" s="199" t="s">
        <v>130</v>
      </c>
      <c r="T101" s="193" t="s">
        <v>130</v>
      </c>
      <c r="U101" s="193" t="s">
        <v>130</v>
      </c>
      <c r="V101" s="200" t="s">
        <v>130</v>
      </c>
      <c r="W101" s="201">
        <f>SUM(W30:W99)</f>
        <v>290.14654605963517</v>
      </c>
      <c r="X101" s="12"/>
      <c r="Y101" s="12"/>
    </row>
    <row r="102" spans="1:41" s="4" customFormat="1" ht="0.75" customHeight="1" thickBot="1">
      <c r="B102" s="87">
        <f>70-COUNTIF(B30:B99,"")</f>
        <v>31</v>
      </c>
      <c r="C102" s="202">
        <f>COUNT(C30:C99)</f>
        <v>31</v>
      </c>
      <c r="D102" s="203">
        <f>B102-C102</f>
        <v>0</v>
      </c>
      <c r="E102" s="204"/>
      <c r="F102" s="204"/>
      <c r="G102" s="204"/>
      <c r="H102" s="203"/>
      <c r="I102" s="203"/>
      <c r="J102" s="203"/>
      <c r="K102" s="204"/>
      <c r="L102" s="204"/>
      <c r="M102" s="204"/>
      <c r="N102" s="204"/>
      <c r="O102" s="204"/>
      <c r="P102" s="205"/>
      <c r="Q102" s="203"/>
      <c r="R102" s="205"/>
      <c r="S102" s="205">
        <f>AVERAGE(S58:S60)</f>
        <v>0</v>
      </c>
      <c r="T102" s="206"/>
      <c r="U102" s="207"/>
      <c r="V102" s="74"/>
      <c r="W102" s="12"/>
      <c r="X102" s="12"/>
      <c r="Y102" s="12"/>
      <c r="Z102" s="12"/>
      <c r="AA102" s="12"/>
      <c r="AB102" s="12"/>
    </row>
    <row r="103" spans="1:41" ht="27.75" customHeight="1" thickBot="1">
      <c r="B103" s="296" t="s">
        <v>131</v>
      </c>
      <c r="C103" s="297"/>
      <c r="D103" s="298"/>
      <c r="E103" s="305" t="s">
        <v>132</v>
      </c>
      <c r="F103" s="306"/>
      <c r="G103" s="208" t="s">
        <v>133</v>
      </c>
      <c r="H103" s="209" t="s">
        <v>134</v>
      </c>
      <c r="I103" s="209" t="s">
        <v>135</v>
      </c>
      <c r="J103" s="209" t="s">
        <v>136</v>
      </c>
      <c r="K103" s="208" t="s">
        <v>137</v>
      </c>
      <c r="L103" s="210" t="s">
        <v>138</v>
      </c>
      <c r="M103" s="307" t="s">
        <v>139</v>
      </c>
      <c r="N103" s="306"/>
      <c r="O103" s="211" t="s">
        <v>140</v>
      </c>
      <c r="P103" s="212"/>
      <c r="Q103" s="212"/>
      <c r="R103" s="212"/>
      <c r="S103" s="212"/>
      <c r="T103" s="212"/>
      <c r="U103" s="213"/>
      <c r="V103" s="213"/>
      <c r="W103" s="212"/>
      <c r="X103" s="212"/>
      <c r="Y103" s="206"/>
      <c r="Z103" s="212"/>
      <c r="AA103" s="212"/>
      <c r="AB103" s="212"/>
      <c r="AC103" s="308"/>
      <c r="AD103" s="308"/>
      <c r="AE103" s="318">
        <v>32.266499891324202</v>
      </c>
      <c r="AF103" s="318"/>
      <c r="AG103" s="318">
        <v>17.710000070219401</v>
      </c>
      <c r="AH103" s="318"/>
      <c r="AI103" s="308"/>
      <c r="AJ103" s="308"/>
    </row>
    <row r="104" spans="1:41" ht="15" customHeight="1">
      <c r="B104" s="299"/>
      <c r="C104" s="300"/>
      <c r="D104" s="301"/>
      <c r="E104" s="314" t="s">
        <v>141</v>
      </c>
      <c r="F104" s="315"/>
      <c r="G104" s="214">
        <v>95558.656980529398</v>
      </c>
      <c r="H104" s="215">
        <v>74043.472775891394</v>
      </c>
      <c r="I104" s="215">
        <v>0</v>
      </c>
      <c r="J104" s="215">
        <v>0</v>
      </c>
      <c r="K104" s="214">
        <v>51.578000179812101</v>
      </c>
      <c r="L104" s="214">
        <v>43.314250103809201</v>
      </c>
      <c r="M104" s="316">
        <v>2502.0949579734202</v>
      </c>
      <c r="N104" s="317"/>
      <c r="O104" s="216" t="s">
        <v>130</v>
      </c>
      <c r="P104" s="217"/>
      <c r="Q104" s="218"/>
      <c r="R104" s="218"/>
      <c r="S104" s="218"/>
      <c r="T104" s="218"/>
      <c r="U104" s="219"/>
      <c r="V104" s="219"/>
      <c r="W104" s="218"/>
      <c r="X104" s="220"/>
      <c r="Y104" s="221"/>
      <c r="Z104" s="218"/>
      <c r="AA104" s="218"/>
      <c r="AB104" s="218"/>
      <c r="AC104" s="313"/>
      <c r="AD104" s="313"/>
      <c r="AE104" s="318">
        <v>51.578000179812101</v>
      </c>
      <c r="AF104" s="318"/>
      <c r="AG104" s="318">
        <v>43.314250103809201</v>
      </c>
      <c r="AH104" s="318"/>
      <c r="AI104" s="319"/>
      <c r="AJ104" s="319"/>
    </row>
    <row r="105" spans="1:41" ht="15" customHeight="1" thickBot="1">
      <c r="B105" s="302"/>
      <c r="C105" s="303"/>
      <c r="D105" s="304"/>
      <c r="E105" s="309" t="s">
        <v>142</v>
      </c>
      <c r="F105" s="310"/>
      <c r="G105" s="222">
        <v>103827.65855325801</v>
      </c>
      <c r="H105" s="223">
        <v>81822.4759798944</v>
      </c>
      <c r="I105" s="223">
        <v>0</v>
      </c>
      <c r="J105" s="223">
        <v>0</v>
      </c>
      <c r="K105" s="222">
        <v>52.687750182783901</v>
      </c>
      <c r="L105" s="222">
        <v>44.0510001052753</v>
      </c>
      <c r="M105" s="311">
        <v>2810.3515459862301</v>
      </c>
      <c r="N105" s="312"/>
      <c r="O105" s="224" t="s">
        <v>130</v>
      </c>
      <c r="P105" s="217"/>
      <c r="Q105" s="218"/>
      <c r="R105" s="218"/>
      <c r="S105" s="218"/>
      <c r="T105" s="218"/>
      <c r="U105" s="219"/>
      <c r="V105" s="219"/>
      <c r="W105" s="218"/>
      <c r="X105" s="220"/>
      <c r="Y105" s="221"/>
      <c r="Z105" s="218"/>
      <c r="AA105" s="218"/>
      <c r="AB105" s="218"/>
      <c r="AC105" s="313"/>
      <c r="AD105" s="313"/>
      <c r="AE105" s="313"/>
      <c r="AF105" s="313"/>
      <c r="AG105" s="313"/>
      <c r="AH105" s="313"/>
      <c r="AI105" s="319"/>
      <c r="AJ105" s="319"/>
    </row>
    <row r="106" spans="1:41" ht="15" hidden="1" customHeight="1">
      <c r="B106" s="225" t="s">
        <v>143</v>
      </c>
      <c r="C106" s="225"/>
      <c r="D106" s="225"/>
      <c r="E106" s="225"/>
      <c r="F106" s="225"/>
      <c r="G106" s="225" t="e">
        <f>24*(#REF!)-#REF!-C25*24</f>
        <v>#REF!</v>
      </c>
      <c r="H106" s="226" t="s">
        <v>144</v>
      </c>
      <c r="I106" s="226" t="s">
        <v>144</v>
      </c>
      <c r="J106" s="226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7"/>
      <c r="V106" s="228"/>
      <c r="W106" s="103"/>
      <c r="X106" s="103"/>
      <c r="Y106" s="103"/>
      <c r="Z106" s="103"/>
      <c r="AA106" s="103"/>
      <c r="AB106" s="103"/>
    </row>
    <row r="107" spans="1:41" ht="15" customHeight="1">
      <c r="B107" s="225"/>
      <c r="C107" s="225"/>
      <c r="D107" s="225"/>
      <c r="E107" s="225"/>
      <c r="F107" s="225"/>
      <c r="G107" s="225"/>
      <c r="H107" s="226"/>
      <c r="I107" s="226"/>
      <c r="J107" s="226"/>
      <c r="K107" s="225"/>
      <c r="L107" s="225" t="s">
        <v>45</v>
      </c>
      <c r="M107" s="225"/>
      <c r="N107" s="225"/>
      <c r="O107" s="225"/>
      <c r="P107" s="225"/>
      <c r="Q107" s="225"/>
      <c r="R107" s="225"/>
      <c r="S107" s="225"/>
      <c r="T107" s="225"/>
      <c r="U107" s="227"/>
      <c r="V107" s="228"/>
      <c r="W107" s="103"/>
      <c r="X107" s="103"/>
      <c r="Y107" s="103"/>
      <c r="Z107" s="103"/>
      <c r="AA107" s="103"/>
      <c r="AB107" s="103"/>
    </row>
    <row r="108" spans="1:41" ht="17.25" customHeight="1">
      <c r="A108" s="229"/>
      <c r="B108" s="230" t="s">
        <v>145</v>
      </c>
      <c r="C108" s="231"/>
      <c r="D108" s="231"/>
      <c r="E108" s="232"/>
      <c r="F108" s="231"/>
      <c r="G108" s="233"/>
      <c r="H108" s="234">
        <f>24*(C102)-C101</f>
        <v>0</v>
      </c>
      <c r="I108" s="235" t="s">
        <v>146</v>
      </c>
      <c r="J108" s="235"/>
      <c r="K108" s="235"/>
      <c r="L108" s="235"/>
      <c r="M108" s="235"/>
      <c r="N108" s="235"/>
      <c r="O108" s="236"/>
      <c r="P108" s="237" t="s">
        <v>147</v>
      </c>
      <c r="Q108" s="238"/>
      <c r="R108" s="235"/>
      <c r="S108" s="231"/>
      <c r="U108" s="239"/>
      <c r="V108" s="231"/>
      <c r="W108" s="231"/>
      <c r="X108" s="231"/>
      <c r="Y108" s="227"/>
      <c r="Z108" s="103"/>
      <c r="AA108" s="103"/>
      <c r="AB108" s="103"/>
      <c r="AC108" s="103"/>
      <c r="AD108" s="103"/>
      <c r="AE108" s="103"/>
      <c r="AF108" s="103"/>
      <c r="AG108" s="103"/>
      <c r="AH108" s="240"/>
      <c r="AI108" s="240"/>
      <c r="AJ108" s="240"/>
      <c r="AK108" s="240"/>
      <c r="AL108" s="240"/>
      <c r="AM108" s="240"/>
      <c r="AN108" s="240"/>
      <c r="AO108" s="240"/>
    </row>
    <row r="109" spans="1:41" s="241" customFormat="1" ht="17.25" customHeight="1">
      <c r="A109" s="242"/>
      <c r="B109" s="230" t="s">
        <v>148</v>
      </c>
      <c r="C109" s="230"/>
      <c r="D109" s="230"/>
      <c r="E109" s="230"/>
      <c r="F109" s="243"/>
      <c r="G109" s="244"/>
      <c r="H109" s="245">
        <f>IF(H108=0,0,H108*W101/C101)</f>
        <v>0</v>
      </c>
      <c r="I109" s="246" t="s">
        <v>92</v>
      </c>
      <c r="J109" s="246"/>
      <c r="K109" s="246"/>
      <c r="L109" s="246"/>
      <c r="M109" s="246"/>
      <c r="N109" s="246"/>
      <c r="O109" s="247"/>
      <c r="P109" s="248"/>
      <c r="Q109" s="248"/>
      <c r="R109" s="246"/>
      <c r="S109" s="249"/>
      <c r="T109" s="250"/>
      <c r="U109" s="250"/>
      <c r="V109" s="249"/>
      <c r="W109" s="249"/>
      <c r="X109" s="251"/>
      <c r="Y109" s="227"/>
      <c r="Z109" s="252"/>
      <c r="AA109" s="252"/>
      <c r="AB109" s="252"/>
      <c r="AC109" s="252"/>
      <c r="AD109" s="252"/>
      <c r="AE109" s="252"/>
      <c r="AF109" s="252"/>
      <c r="AG109" s="252"/>
      <c r="AH109" s="242"/>
      <c r="AI109" s="242"/>
      <c r="AJ109" s="242"/>
      <c r="AK109" s="242"/>
      <c r="AL109" s="242"/>
      <c r="AM109" s="242"/>
      <c r="AN109" s="242"/>
      <c r="AO109" s="242"/>
    </row>
    <row r="110" spans="1:41" ht="17.25" customHeight="1">
      <c r="A110" s="229"/>
      <c r="B110" s="230" t="s">
        <v>149</v>
      </c>
      <c r="C110" s="253"/>
      <c r="D110" s="253"/>
      <c r="E110" s="253"/>
      <c r="F110" s="253"/>
      <c r="G110" s="254"/>
      <c r="H110" s="255">
        <f>IF(AND(H108&gt;0,ISNUMBER(R101)),R101/C101*H108,0)</f>
        <v>0</v>
      </c>
      <c r="I110" s="256" t="s">
        <v>91</v>
      </c>
      <c r="J110" s="256"/>
      <c r="K110" s="256"/>
      <c r="L110" s="256"/>
      <c r="M110" s="256"/>
      <c r="N110" s="256"/>
      <c r="O110" s="257"/>
      <c r="P110" s="258" t="s">
        <v>150</v>
      </c>
      <c r="Q110" s="259"/>
      <c r="R110" s="256"/>
      <c r="S110" s="249"/>
      <c r="T110" s="260"/>
      <c r="U110" s="261" t="s">
        <v>151</v>
      </c>
      <c r="V110" s="262"/>
      <c r="W110" s="262"/>
      <c r="X110" s="231"/>
      <c r="Y110" s="226"/>
      <c r="Z110" s="103"/>
      <c r="AA110" s="103"/>
      <c r="AB110" s="103"/>
      <c r="AC110" s="103"/>
      <c r="AD110" s="103"/>
      <c r="AE110" s="103"/>
      <c r="AF110" s="103"/>
      <c r="AG110" s="103"/>
      <c r="AH110" s="240"/>
      <c r="AI110" s="240"/>
      <c r="AJ110" s="240"/>
      <c r="AK110" s="240"/>
      <c r="AL110" s="240"/>
      <c r="AM110" s="240"/>
      <c r="AN110" s="240"/>
      <c r="AO110" s="240"/>
    </row>
    <row r="111" spans="1:41" ht="17.25" customHeight="1">
      <c r="A111" s="229"/>
      <c r="B111" s="230" t="s">
        <v>152</v>
      </c>
      <c r="C111" s="253"/>
      <c r="D111" s="253"/>
      <c r="E111" s="253"/>
      <c r="F111" s="253"/>
      <c r="G111" s="254"/>
      <c r="H111" s="257"/>
      <c r="I111" s="256" t="s">
        <v>92</v>
      </c>
      <c r="J111" s="257"/>
      <c r="K111" s="256"/>
      <c r="L111" s="256"/>
      <c r="M111" s="256"/>
      <c r="N111" s="249"/>
      <c r="O111" s="263"/>
      <c r="P111" s="263"/>
      <c r="Q111" s="262"/>
      <c r="R111" s="262"/>
      <c r="S111" s="262"/>
      <c r="T111" s="231"/>
      <c r="U111" s="226"/>
      <c r="V111" s="228"/>
      <c r="W111" s="103"/>
      <c r="X111" s="103"/>
      <c r="Y111" s="103"/>
      <c r="Z111" s="103"/>
      <c r="AA111" s="103"/>
      <c r="AB111" s="103"/>
      <c r="AC111" s="240"/>
      <c r="AD111" s="240"/>
      <c r="AE111" s="240"/>
      <c r="AF111" s="240"/>
      <c r="AG111" s="240"/>
      <c r="AH111" s="240"/>
      <c r="AI111" s="240"/>
      <c r="AJ111" s="240"/>
    </row>
    <row r="112" spans="1:41" ht="17.25" customHeight="1">
      <c r="A112" s="229"/>
      <c r="B112" s="253" t="s">
        <v>153</v>
      </c>
      <c r="C112" s="230"/>
      <c r="D112" s="230"/>
      <c r="E112" s="230"/>
      <c r="F112" s="230"/>
      <c r="G112" s="244"/>
      <c r="H112" s="264"/>
      <c r="I112" s="265"/>
      <c r="J112" s="264"/>
      <c r="K112" s="246"/>
      <c r="L112" s="246"/>
      <c r="M112" s="246"/>
      <c r="N112" s="266"/>
      <c r="O112" s="267"/>
      <c r="P112" s="267"/>
      <c r="Q112" s="268"/>
      <c r="R112" s="251"/>
      <c r="S112" s="268"/>
      <c r="T112" s="231"/>
      <c r="U112" s="226"/>
      <c r="V112" s="228"/>
      <c r="W112" s="103"/>
      <c r="X112" s="103"/>
      <c r="Y112" s="103"/>
      <c r="Z112" s="103"/>
      <c r="AA112" s="103"/>
      <c r="AB112" s="103"/>
      <c r="AC112" s="240"/>
      <c r="AD112" s="240"/>
      <c r="AE112" s="240"/>
      <c r="AF112" s="240"/>
      <c r="AG112" s="240"/>
      <c r="AH112" s="240"/>
      <c r="AI112" s="240"/>
      <c r="AJ112" s="240"/>
    </row>
    <row r="113" spans="1:36" s="269" customFormat="1" ht="17.25" customHeight="1">
      <c r="A113" s="270"/>
      <c r="B113" s="271" t="s">
        <v>154</v>
      </c>
      <c r="C113" s="230"/>
      <c r="D113" s="230"/>
      <c r="E113" s="230"/>
      <c r="F113" s="230"/>
      <c r="G113" s="272"/>
      <c r="H113" s="273"/>
      <c r="I113" s="274">
        <f>W10</f>
        <v>0</v>
      </c>
      <c r="J113" s="275" t="s">
        <v>155</v>
      </c>
      <c r="K113" s="320">
        <f>IF(AND(I113&gt;0,G101&lt;&gt;" "),G101*I113/1000,0)</f>
        <v>0</v>
      </c>
      <c r="L113" s="320"/>
      <c r="M113" s="246" t="s">
        <v>92</v>
      </c>
      <c r="N113" s="262"/>
      <c r="O113" s="277"/>
      <c r="P113" s="278" t="s">
        <v>156</v>
      </c>
      <c r="Q113" s="262"/>
      <c r="R113" s="262"/>
      <c r="S113" s="262"/>
      <c r="T113" s="279"/>
      <c r="U113" s="280"/>
      <c r="V113" s="281"/>
      <c r="W113" s="282"/>
      <c r="X113" s="282"/>
      <c r="Y113" s="282"/>
      <c r="Z113" s="282"/>
      <c r="AA113" s="282"/>
      <c r="AB113" s="282"/>
      <c r="AC113" s="270"/>
      <c r="AD113" s="270"/>
      <c r="AE113" s="270"/>
      <c r="AF113" s="270"/>
      <c r="AG113" s="270"/>
      <c r="AH113" s="270"/>
      <c r="AI113" s="270"/>
      <c r="AJ113" s="270"/>
    </row>
    <row r="114" spans="1:36" s="269" customFormat="1" ht="17.25" customHeight="1">
      <c r="A114" s="270"/>
      <c r="B114" s="271" t="s">
        <v>157</v>
      </c>
      <c r="C114" s="230"/>
      <c r="D114" s="230"/>
      <c r="E114" s="230"/>
      <c r="F114" s="273" t="s">
        <v>158</v>
      </c>
      <c r="G114" s="276">
        <f>W101</f>
        <v>290.14654605963517</v>
      </c>
      <c r="H114" s="246" t="s">
        <v>92</v>
      </c>
      <c r="I114" s="230" t="s">
        <v>159</v>
      </c>
      <c r="J114" s="230"/>
      <c r="K114" s="273" t="s">
        <v>158</v>
      </c>
      <c r="L114" s="276">
        <f>G114-K113+H109</f>
        <v>290.14654605963517</v>
      </c>
      <c r="M114" s="246" t="s">
        <v>92</v>
      </c>
      <c r="O114" s="282"/>
      <c r="P114" s="282"/>
      <c r="Q114" s="282"/>
      <c r="R114" s="270"/>
      <c r="S114" s="270"/>
      <c r="T114" s="270"/>
      <c r="U114" s="270"/>
      <c r="V114" s="270"/>
      <c r="W114" s="270"/>
      <c r="X114" s="270"/>
    </row>
    <row r="115" spans="1:36" s="269" customFormat="1" ht="17.25" customHeight="1">
      <c r="A115" s="270"/>
      <c r="B115" s="271" t="s">
        <v>157</v>
      </c>
      <c r="C115" s="230"/>
      <c r="D115" s="230"/>
      <c r="E115" s="230"/>
      <c r="F115" s="273" t="s">
        <v>160</v>
      </c>
      <c r="G115" s="276">
        <f>IF(ISNUMBER(R101),R101,0)</f>
        <v>0.37300000735558514</v>
      </c>
      <c r="H115" s="283" t="s">
        <v>91</v>
      </c>
      <c r="I115" s="230" t="s">
        <v>159</v>
      </c>
      <c r="J115" s="230"/>
      <c r="K115" s="273" t="s">
        <v>160</v>
      </c>
      <c r="L115" s="276">
        <f>IF(ISNUMBER(R101),R101+H110,0)</f>
        <v>0.37300000735558514</v>
      </c>
      <c r="M115" s="283" t="s">
        <v>91</v>
      </c>
      <c r="O115" s="282"/>
      <c r="P115" s="258" t="s">
        <v>150</v>
      </c>
      <c r="Q115" s="282"/>
      <c r="R115" s="270"/>
      <c r="S115" s="270"/>
      <c r="T115" s="270"/>
      <c r="U115" s="261" t="s">
        <v>161</v>
      </c>
      <c r="V115" s="270"/>
      <c r="W115" s="270"/>
      <c r="X115" s="270"/>
    </row>
    <row r="119" spans="1:36" ht="15" customHeight="1" thickBot="1">
      <c r="G119" s="222"/>
    </row>
  </sheetData>
  <mergeCells count="27">
    <mergeCell ref="AG103:AH103"/>
    <mergeCell ref="AI103:AJ103"/>
    <mergeCell ref="AI104:AJ104"/>
    <mergeCell ref="AE103:AF103"/>
    <mergeCell ref="AE105:AF105"/>
    <mergeCell ref="AE104:AF104"/>
    <mergeCell ref="AG104:AH104"/>
    <mergeCell ref="AG105:AH105"/>
    <mergeCell ref="AI105:AJ105"/>
    <mergeCell ref="K113:L113"/>
    <mergeCell ref="B28:B29"/>
    <mergeCell ref="B103:D105"/>
    <mergeCell ref="E103:F103"/>
    <mergeCell ref="M103:N103"/>
    <mergeCell ref="AC103:AD103"/>
    <mergeCell ref="E105:F105"/>
    <mergeCell ref="M105:N105"/>
    <mergeCell ref="AC105:AD105"/>
    <mergeCell ref="E104:F104"/>
    <mergeCell ref="M104:N104"/>
    <mergeCell ref="AC104:AD104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paperSize="9" scale="53" orientation="landscape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2018-12-12T17:09:25Z</cp:lastPrinted>
  <dcterms:created xsi:type="dcterms:W3CDTF">1996-10-08T23:32:33Z</dcterms:created>
  <dcterms:modified xsi:type="dcterms:W3CDTF">2021-01-27T13:48:58Z</dcterms:modified>
</cp:coreProperties>
</file>