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<sst xmlns="http://schemas.openxmlformats.org/spreadsheetml/2006/main" count="1222" uniqueCount="163">
  <si>
    <t>Отчёт о теплопотреблении по прибором УУТЭ за февраль 2021</t>
  </si>
  <si>
    <t>Договор:</t>
  </si>
  <si>
    <t/>
  </si>
  <si>
    <t xml:space="preserve">Телефон: </t>
  </si>
  <si>
    <t>Узел учёта:</t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</si>
  <si>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</si>
  <si>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</si>
  <si>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</si>
  <si>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</si>
  <si>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</si>
  <si>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</si>
  <si>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</si>
  <si>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</si>
  <si>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</si>
  <si>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</si>
  <si>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</si>
  <si>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ТВ7-19085499-ч-0221.txt</t>
  </si>
  <si>
    <t>Вычислитель:</t>
  </si>
  <si>
    <t>ТВ7 № 19085499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</si>
  <si>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</si>
  <si>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</si>
  <si>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</si>
  <si>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</si>
  <si>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</si>
  <si>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</si>
  <si>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</si>
  <si>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</si>
  <si>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</si>
  <si>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</si>
  <si>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</si>
  <si>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</si>
  <si>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</si>
  <si>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</si>
  <si>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</si>
  <si>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</si>
  <si>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</si>
  <si>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</si>
  <si>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</si>
  <si>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</si>
  <si>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</si>
  <si>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</si>
  <si>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</si>
  <si>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</si>
  <si>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</si>
  <si>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</si>
  <si>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</si>
  <si>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</si>
  <si>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</si>
  <si>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</si>
  <si>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</si>
  <si>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</si>
  <si>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</si>
  <si>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</si>
  <si>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</si>
  <si>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</si>
  <si>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</si>
  <si>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</si>
  <si>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</si>
  <si>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</si>
  <si>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</si>
  <si>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</si>
  <si>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</si>
  <si>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23.01.2021 по 22.02.2021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</si>
  <si>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</si>
  <si>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</si>
  <si>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</si>
  <si>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</si>
  <si>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</si>
  <si>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</si>
  <si>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</si>
  <si>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</si>
  <si>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</si>
  <si>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</si>
  <si>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</si>
  <si>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</si>
  <si>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</si>
  <si>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</si>
  <si>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</si>
  <si>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</si>
  <si>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</si>
  <si>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</si>
  <si>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</si>
  <si>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</si>
  <si>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</si>
  <si>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</si>
  <si>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</si>
  <si>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</si>
  <si>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</si>
  <si>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</si>
  <si>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</si>
  <si>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</si>
  <si>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</si>
  <si>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</si>
  <si>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23.01.21</t>
  </si>
  <si>
    <t>dt;Q&lt;;</t>
  </si>
  <si>
    <t>24.01.21</t>
  </si>
  <si>
    <t>25.01.21</t>
  </si>
  <si>
    <t>V1!;dt;Q&lt;;</t>
  </si>
  <si>
    <t>26.01.21</t>
  </si>
  <si>
    <t>27.01.21</t>
  </si>
  <si>
    <t>28.01.21</t>
  </si>
  <si>
    <t>29.01.21</t>
  </si>
  <si>
    <t>V1!;V2&lt;;dt;</t>
  </si>
  <si>
    <t>30.01.21</t>
  </si>
  <si>
    <t>31.01.21</t>
  </si>
  <si>
    <t>01.02.21</t>
  </si>
  <si>
    <t>02.02.21</t>
  </si>
  <si>
    <t>03.02.21</t>
  </si>
  <si>
    <t>04.02.21</t>
  </si>
  <si>
    <t>05.02.21</t>
  </si>
  <si>
    <t>06.02.21</t>
  </si>
  <si>
    <t>07.02.21</t>
  </si>
  <si>
    <t>08.02.21</t>
  </si>
  <si>
    <t>09.02.21</t>
  </si>
  <si>
    <t>10.02.21</t>
  </si>
  <si>
    <t>11.02.21</t>
  </si>
  <si>
    <t>12.02.21</t>
  </si>
  <si>
    <t>13.02.21</t>
  </si>
  <si>
    <t>14.02.21</t>
  </si>
  <si>
    <t>15.02.21</t>
  </si>
  <si>
    <t>16.02.21</t>
  </si>
  <si>
    <t>17.02.21</t>
  </si>
  <si>
    <t>18.02.21</t>
  </si>
  <si>
    <t>19.02.21</t>
  </si>
  <si>
    <t>20.02.21</t>
  </si>
  <si>
    <t>21.02.21</t>
  </si>
  <si>
    <t>22.02.21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</si>
  <si>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</si>
  <si>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</si>
  <si>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</si>
  <si>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</si>
  <si>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</si>
  <si>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</si>
  <si>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</si>
  <si>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</si>
  <si>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</si>
  <si>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</si>
  <si>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</si>
  <si>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</si>
  <si>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</si>
  <si>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22.01.21 23:00</t>
  </si>
  <si>
    <t>22.02.21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</si>
  <si>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</si>
  <si>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</si>
  <si>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</si>
  <si>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</si>
  <si>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</si>
  <si>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</si>
  <si>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</si>
  <si>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</si>
  <si>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</si>
  <si>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</si>
  <si>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</si>
  <si>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</si>
  <si>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</si>
  <si>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</si>
  <si>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</si>
  <si>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</si>
  <si>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</si>
  <si>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</si>
  <si>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</si>
  <si>
    <r>
      <t xml:space="preserve">Адрес: </t>
    </r>
    <r>
      <rPr>
        <b/>
        <sz val="10"/>
        <rFont val="Arial Cyr"/>
        <family val="0"/>
      </rPr>
      <t xml:space="preserve"> Петергофское шоссе, д.86</t>
    </r>
  </si>
  <si>
    <t>Абонент:  ЖК Клёны ИТП 1.2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</si>
</sst>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9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49" fontId="9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left" vertical="center"/>
    </xf>
    <xf numFmtId="2" fontId="9" fillId="0" borderId="11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vertical="center" shrinkToFit="1"/>
    </xf>
    <xf numFmtId="2" fontId="11" fillId="0" borderId="0" xfId="0" applyNumberFormat="1" applyFont="1" applyBorder="1" applyAlignment="1">
      <alignment horizontal="left" vertical="center" shrinkToFit="1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2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shrinkToFit="1"/>
    </xf>
    <xf numFmtId="2" fontId="9" fillId="0" borderId="0" xfId="0" applyNumberFormat="1" applyFont="1" applyBorder="1" applyAlignment="1">
      <alignment horizontal="left" vertical="center" shrinkToFit="1"/>
    </xf>
    <xf numFmtId="2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 shrinkToFit="1"/>
    </xf>
    <xf numFmtId="2" fontId="9" fillId="0" borderId="0" xfId="0" applyNumberFormat="1" applyFont="1" applyBorder="1" applyAlignment="1">
      <alignment horizontal="left" shrinkToFit="1"/>
    </xf>
    <xf numFmtId="2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49" fontId="14" fillId="0" borderId="12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1" fillId="0" borderId="12" xfId="53" applyNumberFormat="1" applyFont="1" applyFill="1" applyBorder="1">
      <alignment/>
      <protection/>
    </xf>
    <xf numFmtId="2" fontId="21" fillId="0" borderId="0" xfId="53" applyNumberFormat="1" applyFont="1" applyFill="1" applyBorder="1">
      <alignment/>
      <protection/>
    </xf>
    <xf numFmtId="2" fontId="14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left" vertical="center"/>
    </xf>
    <xf numFmtId="2" fontId="9" fillId="0" borderId="15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0" fontId="11" fillId="0" borderId="13" xfId="0" applyNumberFormat="1" applyFont="1" applyBorder="1" applyAlignment="1">
      <alignment horizontal="center"/>
    </xf>
    <xf numFmtId="170" fontId="11" fillId="0" borderId="22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0" fontId="11" fillId="0" borderId="19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170" fontId="11" fillId="0" borderId="23" xfId="0" applyNumberFormat="1" applyFont="1" applyBorder="1" applyAlignment="1">
      <alignment horizontal="center"/>
    </xf>
    <xf numFmtId="2" fontId="11" fillId="33" borderId="24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170" fontId="22" fillId="0" borderId="12" xfId="0" applyNumberFormat="1" applyFont="1" applyBorder="1" applyAlignment="1">
      <alignment horizontal="center"/>
    </xf>
    <xf numFmtId="170" fontId="22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0" fontId="9" fillId="0" borderId="32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170" fontId="22" fillId="0" borderId="34" xfId="0" applyNumberFormat="1" applyFont="1" applyBorder="1" applyAlignment="1">
      <alignment horizontal="center"/>
    </xf>
    <xf numFmtId="2" fontId="9" fillId="33" borderId="32" xfId="0" applyNumberFormat="1" applyFont="1" applyFill="1" applyBorder="1" applyAlignment="1">
      <alignment horizontal="center"/>
    </xf>
    <xf numFmtId="14" fontId="23" fillId="0" borderId="35" xfId="0" applyNumberFormat="1" applyFont="1" applyBorder="1" applyAlignment="1">
      <alignment/>
    </xf>
    <xf numFmtId="1" fontId="23" fillId="0" borderId="36" xfId="0" applyNumberFormat="1" applyFont="1" applyBorder="1" applyAlignment="1">
      <alignment horizontal="center"/>
    </xf>
    <xf numFmtId="1" fontId="23" fillId="0" borderId="37" xfId="0" applyNumberFormat="1" applyFont="1" applyBorder="1" applyAlignment="1">
      <alignment horizontal="center" shrinkToFit="1"/>
    </xf>
    <xf numFmtId="2" fontId="23" fillId="0" borderId="35" xfId="0" applyNumberFormat="1" applyFont="1" applyBorder="1" applyAlignment="1">
      <alignment horizontal="center"/>
    </xf>
    <xf numFmtId="2" fontId="23" fillId="0" borderId="36" xfId="0" applyNumberFormat="1" applyFont="1" applyBorder="1" applyAlignment="1">
      <alignment horizontal="center"/>
    </xf>
    <xf numFmtId="2" fontId="23" fillId="0" borderId="38" xfId="0" applyNumberFormat="1" applyFont="1" applyBorder="1" applyAlignment="1">
      <alignment horizontal="center"/>
    </xf>
    <xf numFmtId="2" fontId="23" fillId="0" borderId="39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2" fontId="23" fillId="33" borderId="20" xfId="0" applyNumberFormat="1" applyFont="1" applyFill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2" fontId="23" fillId="0" borderId="40" xfId="0" applyNumberFormat="1" applyFont="1" applyBorder="1" applyAlignment="1">
      <alignment horizontal="center"/>
    </xf>
    <xf numFmtId="2" fontId="23" fillId="0" borderId="41" xfId="0" applyNumberFormat="1" applyFont="1" applyBorder="1" applyAlignment="1">
      <alignment horizontal="center"/>
    </xf>
    <xf numFmtId="2" fontId="23" fillId="0" borderId="37" xfId="0" applyNumberFormat="1" applyFont="1" applyBorder="1" applyAlignment="1">
      <alignment horizontal="center"/>
    </xf>
    <xf numFmtId="2" fontId="23" fillId="33" borderId="19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4" fillId="0" borderId="0" xfId="0" applyFont="1" applyFill="1" applyAlignment="1">
      <alignment/>
    </xf>
    <xf numFmtId="14" fontId="23" fillId="0" borderId="42" xfId="0" applyNumberFormat="1" applyFont="1" applyBorder="1" applyAlignment="1">
      <alignment/>
    </xf>
    <xf numFmtId="1" fontId="23" fillId="0" borderId="40" xfId="0" applyNumberFormat="1" applyFont="1" applyBorder="1" applyAlignment="1">
      <alignment horizontal="center"/>
    </xf>
    <xf numFmtId="1" fontId="23" fillId="0" borderId="43" xfId="0" applyNumberFormat="1" applyFont="1" applyBorder="1" applyAlignment="1">
      <alignment horizontal="center" shrinkToFit="1"/>
    </xf>
    <xf numFmtId="2" fontId="23" fillId="0" borderId="42" xfId="0" applyNumberFormat="1" applyFont="1" applyBorder="1" applyAlignment="1">
      <alignment horizontal="center"/>
    </xf>
    <xf numFmtId="2" fontId="23" fillId="0" borderId="44" xfId="0" applyNumberFormat="1" applyFont="1" applyBorder="1" applyAlignment="1">
      <alignment horizontal="center"/>
    </xf>
    <xf numFmtId="2" fontId="23" fillId="0" borderId="45" xfId="0" applyNumberFormat="1" applyFont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46" xfId="0" applyNumberFormat="1" applyFont="1" applyFill="1" applyBorder="1" applyAlignment="1">
      <alignment horizontal="center"/>
    </xf>
    <xf numFmtId="2" fontId="23" fillId="33" borderId="47" xfId="0" applyNumberFormat="1" applyFont="1" applyFill="1" applyBorder="1" applyAlignment="1">
      <alignment horizontal="center"/>
    </xf>
    <xf numFmtId="14" fontId="23" fillId="0" borderId="42" xfId="0" applyNumberFormat="1" applyFont="1" applyFill="1" applyBorder="1" applyAlignment="1">
      <alignment/>
    </xf>
    <xf numFmtId="1" fontId="23" fillId="0" borderId="40" xfId="0" applyNumberFormat="1" applyFont="1" applyFill="1" applyBorder="1" applyAlignment="1">
      <alignment horizontal="center"/>
    </xf>
    <xf numFmtId="1" fontId="23" fillId="0" borderId="43" xfId="0" applyNumberFormat="1" applyFont="1" applyFill="1" applyBorder="1" applyAlignment="1">
      <alignment horizontal="center" shrinkToFit="1"/>
    </xf>
    <xf numFmtId="2" fontId="23" fillId="0" borderId="42" xfId="0" applyNumberFormat="1" applyFont="1" applyFill="1" applyBorder="1" applyAlignment="1">
      <alignment horizontal="center"/>
    </xf>
    <xf numFmtId="2" fontId="23" fillId="0" borderId="40" xfId="0" applyNumberFormat="1" applyFont="1" applyFill="1" applyBorder="1" applyAlignment="1">
      <alignment horizontal="center"/>
    </xf>
    <xf numFmtId="2" fontId="23" fillId="0" borderId="44" xfId="0" applyNumberFormat="1" applyFont="1" applyFill="1" applyBorder="1" applyAlignment="1">
      <alignment horizontal="center"/>
    </xf>
    <xf numFmtId="14" fontId="23" fillId="0" borderId="48" xfId="0" applyNumberFormat="1" applyFont="1" applyBorder="1" applyAlignment="1">
      <alignment/>
    </xf>
    <xf numFmtId="1" fontId="23" fillId="0" borderId="49" xfId="0" applyNumberFormat="1" applyFont="1" applyBorder="1" applyAlignment="1">
      <alignment horizontal="center"/>
    </xf>
    <xf numFmtId="1" fontId="23" fillId="0" borderId="50" xfId="0" applyNumberFormat="1" applyFont="1" applyBorder="1" applyAlignment="1">
      <alignment horizontal="center" shrinkToFit="1"/>
    </xf>
    <xf numFmtId="2" fontId="23" fillId="0" borderId="48" xfId="0" applyNumberFormat="1" applyFont="1" applyBorder="1" applyAlignment="1">
      <alignment horizontal="center"/>
    </xf>
    <xf numFmtId="2" fontId="23" fillId="0" borderId="49" xfId="0" applyNumberFormat="1" applyFont="1" applyBorder="1" applyAlignment="1">
      <alignment horizontal="center"/>
    </xf>
    <xf numFmtId="2" fontId="23" fillId="0" borderId="51" xfId="0" applyNumberFormat="1" applyFont="1" applyBorder="1" applyAlignment="1">
      <alignment horizontal="center"/>
    </xf>
    <xf numFmtId="2" fontId="23" fillId="0" borderId="52" xfId="0" applyNumberFormat="1" applyFont="1" applyBorder="1" applyAlignment="1">
      <alignment horizontal="center"/>
    </xf>
    <xf numFmtId="2" fontId="23" fillId="33" borderId="26" xfId="0" applyNumberFormat="1" applyFont="1" applyFill="1" applyBorder="1" applyAlignment="1">
      <alignment horizontal="center"/>
    </xf>
    <xf numFmtId="2" fontId="23" fillId="0" borderId="33" xfId="0" applyNumberFormat="1" applyFont="1" applyBorder="1" applyAlignment="1">
      <alignment horizontal="center"/>
    </xf>
    <xf numFmtId="2" fontId="23" fillId="0" borderId="33" xfId="0" applyNumberFormat="1" applyFont="1" applyFill="1" applyBorder="1" applyAlignment="1">
      <alignment horizontal="center"/>
    </xf>
    <xf numFmtId="2" fontId="23" fillId="0" borderId="53" xfId="0" applyNumberFormat="1" applyFont="1" applyFill="1" applyBorder="1" applyAlignment="1">
      <alignment horizontal="center"/>
    </xf>
    <xf numFmtId="2" fontId="23" fillId="33" borderId="54" xfId="0" applyNumberFormat="1" applyFont="1" applyFill="1" applyBorder="1" applyAlignment="1">
      <alignment horizontal="center"/>
    </xf>
    <xf numFmtId="2" fontId="25" fillId="35" borderId="35" xfId="0" applyNumberFormat="1" applyFont="1" applyFill="1" applyBorder="1" applyAlignment="1">
      <alignment/>
    </xf>
    <xf numFmtId="2" fontId="25" fillId="35" borderId="55" xfId="0" applyNumberFormat="1" applyFont="1" applyFill="1" applyBorder="1" applyAlignment="1">
      <alignment horizontal="center" shrinkToFit="1"/>
    </xf>
    <xf numFmtId="2" fontId="26" fillId="35" borderId="37" xfId="0" applyNumberFormat="1" applyFont="1" applyFill="1" applyBorder="1" applyAlignment="1">
      <alignment horizontal="center" shrinkToFit="1"/>
    </xf>
    <xf numFmtId="2" fontId="25" fillId="35" borderId="35" xfId="0" applyNumberFormat="1" applyFont="1" applyFill="1" applyBorder="1" applyAlignment="1">
      <alignment horizontal="center" shrinkToFit="1"/>
    </xf>
    <xf numFmtId="2" fontId="25" fillId="35" borderId="36" xfId="0" applyNumberFormat="1" applyFont="1" applyFill="1" applyBorder="1" applyAlignment="1">
      <alignment horizontal="center" shrinkToFit="1"/>
    </xf>
    <xf numFmtId="2" fontId="25" fillId="35" borderId="38" xfId="0" applyNumberFormat="1" applyFont="1" applyFill="1" applyBorder="1" applyAlignment="1">
      <alignment horizontal="center" shrinkToFit="1"/>
    </xf>
    <xf numFmtId="2" fontId="25" fillId="35" borderId="41" xfId="0" applyNumberFormat="1" applyFont="1" applyFill="1" applyBorder="1" applyAlignment="1">
      <alignment horizontal="center" shrinkToFit="1"/>
    </xf>
    <xf numFmtId="2" fontId="25" fillId="33" borderId="36" xfId="0" applyNumberFormat="1" applyFont="1" applyFill="1" applyBorder="1" applyAlignment="1">
      <alignment horizontal="center" shrinkToFit="1"/>
    </xf>
    <xf numFmtId="2" fontId="25" fillId="35" borderId="37" xfId="0" applyNumberFormat="1" applyFont="1" applyFill="1" applyBorder="1" applyAlignment="1">
      <alignment horizontal="center" shrinkToFit="1"/>
    </xf>
    <xf numFmtId="2" fontId="25" fillId="33" borderId="24" xfId="0" applyNumberFormat="1" applyFont="1" applyFill="1" applyBorder="1" applyAlignment="1">
      <alignment horizontal="center" shrinkToFit="1"/>
    </xf>
    <xf numFmtId="0" fontId="25" fillId="35" borderId="56" xfId="0" applyNumberFormat="1" applyFont="1" applyFill="1" applyBorder="1" applyAlignment="1">
      <alignment/>
    </xf>
    <xf numFmtId="2" fontId="25" fillId="35" borderId="57" xfId="0" applyNumberFormat="1" applyFont="1" applyFill="1" applyBorder="1" applyAlignment="1">
      <alignment horizontal="center" shrinkToFit="1"/>
    </xf>
    <xf numFmtId="0" fontId="26" fillId="35" borderId="58" xfId="0" applyFont="1" applyFill="1" applyBorder="1" applyAlignment="1">
      <alignment horizontal="center" shrinkToFit="1"/>
    </xf>
    <xf numFmtId="2" fontId="25" fillId="35" borderId="29" xfId="0" applyNumberFormat="1" applyFont="1" applyFill="1" applyBorder="1" applyAlignment="1">
      <alignment horizontal="center" shrinkToFit="1"/>
    </xf>
    <xf numFmtId="2" fontId="25" fillId="35" borderId="30" xfId="0" applyNumberFormat="1" applyFont="1" applyFill="1" applyBorder="1" applyAlignment="1">
      <alignment horizontal="center" shrinkToFit="1"/>
    </xf>
    <xf numFmtId="2" fontId="26" fillId="35" borderId="30" xfId="0" applyNumberFormat="1" applyFont="1" applyFill="1" applyBorder="1" applyAlignment="1">
      <alignment horizontal="center" shrinkToFit="1"/>
    </xf>
    <xf numFmtId="2" fontId="26" fillId="35" borderId="31" xfId="0" applyNumberFormat="1" applyFont="1" applyFill="1" applyBorder="1" applyAlignment="1">
      <alignment horizontal="center" shrinkToFit="1"/>
    </xf>
    <xf numFmtId="2" fontId="25" fillId="35" borderId="59" xfId="0" applyNumberFormat="1" applyFont="1" applyFill="1" applyBorder="1" applyAlignment="1">
      <alignment horizontal="center" shrinkToFit="1"/>
    </xf>
    <xf numFmtId="2" fontId="27" fillId="35" borderId="57" xfId="0" applyNumberFormat="1" applyFont="1" applyFill="1" applyBorder="1" applyAlignment="1">
      <alignment horizontal="center" shrinkToFit="1"/>
    </xf>
    <xf numFmtId="2" fontId="25" fillId="33" borderId="57" xfId="0" applyNumberFormat="1" applyFont="1" applyFill="1" applyBorder="1" applyAlignment="1">
      <alignment horizontal="center" shrinkToFit="1"/>
    </xf>
    <xf numFmtId="2" fontId="26" fillId="35" borderId="58" xfId="0" applyNumberFormat="1" applyFont="1" applyFill="1" applyBorder="1" applyAlignment="1">
      <alignment horizontal="center" shrinkToFit="1"/>
    </xf>
    <xf numFmtId="2" fontId="25" fillId="35" borderId="60" xfId="0" applyNumberFormat="1" applyFont="1" applyFill="1" applyBorder="1" applyAlignment="1">
      <alignment horizontal="center" shrinkToFit="1"/>
    </xf>
    <xf numFmtId="2" fontId="27" fillId="33" borderId="32" xfId="0" applyNumberFormat="1" applyFont="1" applyFill="1" applyBorder="1" applyAlignment="1">
      <alignment horizontal="center" shrinkToFit="1"/>
    </xf>
    <xf numFmtId="1" fontId="14" fillId="0" borderId="0" xfId="0" applyNumberFormat="1" applyFont="1" applyFill="1" applyBorder="1" applyAlignment="1">
      <alignment horizontal="center" shrinkToFit="1"/>
    </xf>
    <xf numFmtId="2" fontId="14" fillId="0" borderId="0" xfId="0" applyNumberFormat="1" applyFont="1" applyFill="1" applyBorder="1" applyAlignment="1">
      <alignment horizontal="center" shrinkToFit="1"/>
    </xf>
    <xf numFmtId="170" fontId="14" fillId="0" borderId="0" xfId="0" applyNumberFormat="1" applyFont="1" applyFill="1" applyBorder="1" applyAlignment="1">
      <alignment horizontal="center" shrinkToFit="1"/>
    </xf>
    <xf numFmtId="2" fontId="18" fillId="0" borderId="0" xfId="0" applyNumberFormat="1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169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69" fontId="2" fillId="0" borderId="30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" fontId="2" fillId="0" borderId="6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2" fontId="2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1" fillId="0" borderId="0" xfId="0" applyFont="1" applyFill="1" applyAlignment="1">
      <alignment vertical="center"/>
    </xf>
    <xf numFmtId="2" fontId="32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center"/>
    </xf>
    <xf numFmtId="2" fontId="31" fillId="0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/>
    </xf>
    <xf numFmtId="2" fontId="32" fillId="0" borderId="0" xfId="0" applyNumberFormat="1" applyFont="1" applyFill="1" applyAlignment="1">
      <alignment horizontal="center"/>
    </xf>
    <xf numFmtId="2" fontId="32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23" fillId="0" borderId="0" xfId="0" applyNumberFormat="1" applyFont="1" applyAlignment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49" fontId="34" fillId="0" borderId="0" xfId="0" applyNumberFormat="1" applyFont="1" applyAlignment="1">
      <alignment horizontal="center"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169" fontId="34" fillId="0" borderId="0" xfId="0" applyNumberFormat="1" applyFont="1" applyAlignment="1">
      <alignment horizontal="center"/>
    </xf>
    <xf numFmtId="49" fontId="35" fillId="0" borderId="0" xfId="0" applyNumberFormat="1" applyFont="1" applyBorder="1" applyAlignment="1">
      <alignment/>
    </xf>
    <xf numFmtId="169" fontId="4" fillId="0" borderId="0" xfId="52" applyNumberFormat="1" applyFont="1" applyFill="1" applyAlignment="1">
      <alignment horizontal="center" vertical="center"/>
      <protection/>
    </xf>
    <xf numFmtId="49" fontId="2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right" vertical="center"/>
    </xf>
    <xf numFmtId="169" fontId="34" fillId="0" borderId="0" xfId="0" applyNumberFormat="1" applyFont="1" applyBorder="1" applyAlignment="1">
      <alignment horizontal="left" vertical="top"/>
    </xf>
    <xf numFmtId="169" fontId="34" fillId="0" borderId="0" xfId="0" applyNumberFormat="1" applyFont="1" applyBorder="1" applyAlignment="1">
      <alignment horizontal="center"/>
    </xf>
    <xf numFmtId="169" fontId="4" fillId="0" borderId="0" xfId="52" applyNumberFormat="1" applyFont="1" applyFill="1" applyBorder="1" applyAlignment="1">
      <alignment horizontal="center" vertical="center"/>
      <protection/>
    </xf>
    <xf numFmtId="49" fontId="26" fillId="0" borderId="0" xfId="0" applyNumberFormat="1" applyFont="1" applyBorder="1" applyAlignment="1">
      <alignment/>
    </xf>
    <xf numFmtId="49" fontId="35" fillId="0" borderId="0" xfId="0" applyNumberFormat="1" applyFont="1" applyAlignment="1">
      <alignment/>
    </xf>
    <xf numFmtId="169" fontId="4" fillId="0" borderId="0" xfId="52" applyNumberFormat="1" applyFont="1" applyFill="1" applyBorder="1" applyAlignment="1">
      <alignment vertical="center"/>
      <protection/>
    </xf>
    <xf numFmtId="2" fontId="2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49" fontId="36" fillId="0" borderId="0" xfId="0" applyNumberFormat="1" applyFont="1" applyBorder="1" applyAlignment="1">
      <alignment/>
    </xf>
    <xf numFmtId="169" fontId="4" fillId="0" borderId="0" xfId="52" applyNumberFormat="1" applyFont="1" applyFill="1" applyAlignment="1">
      <alignment vertical="center"/>
      <protection/>
    </xf>
    <xf numFmtId="49" fontId="35" fillId="0" borderId="0" xfId="0" applyNumberFormat="1" applyFont="1" applyBorder="1" applyAlignment="1">
      <alignment/>
    </xf>
    <xf numFmtId="0" fontId="37" fillId="0" borderId="0" xfId="0" applyFont="1" applyFill="1" applyAlignment="1">
      <alignment/>
    </xf>
    <xf numFmtId="49" fontId="29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center"/>
    </xf>
    <xf numFmtId="2" fontId="4" fillId="0" borderId="0" xfId="52" applyNumberFormat="1" applyFont="1" applyFill="1" applyAlignment="1">
      <alignment horizontal="center" vertical="center"/>
      <protection/>
    </xf>
    <xf numFmtId="2" fontId="23" fillId="0" borderId="0" xfId="52" applyNumberFormat="1" applyFont="1" applyFill="1" applyAlignment="1">
      <alignment horizontal="left" vertical="center"/>
      <protection/>
    </xf>
    <xf numFmtId="0" fontId="23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2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4" fillId="0" borderId="64" xfId="0" applyNumberFormat="1" applyFont="1" applyFill="1" applyBorder="1" applyAlignment="1">
      <alignment horizontal="center" vertical="center"/>
    </xf>
    <xf numFmtId="2" fontId="4" fillId="0" borderId="6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left"/>
    </xf>
    <xf numFmtId="49" fontId="2" fillId="0" borderId="71" xfId="0" applyNumberFormat="1" applyFont="1" applyFill="1" applyBorder="1" applyAlignment="1">
      <alignment horizontal="left"/>
    </xf>
    <xf numFmtId="169" fontId="2" fillId="0" borderId="60" xfId="0" applyNumberFormat="1" applyFont="1" applyFill="1" applyBorder="1" applyAlignment="1">
      <alignment horizontal="center" vertical="center"/>
    </xf>
    <xf numFmtId="169" fontId="2" fillId="0" borderId="71" xfId="0" applyNumberFormat="1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39" xfId="0" applyNumberFormat="1" applyFont="1" applyFill="1" applyBorder="1" applyAlignment="1">
      <alignment horizontal="left"/>
    </xf>
    <xf numFmtId="169" fontId="2" fillId="0" borderId="37" xfId="0" applyNumberFormat="1" applyFont="1" applyFill="1" applyBorder="1" applyAlignment="1">
      <alignment horizontal="center" vertical="center"/>
    </xf>
    <xf numFmtId="169" fontId="2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E7">
      <selection activeCell="W37" sqref="W37"/>
    </sheetView>
  </sheetViews>
  <sheetFormatPr defaultColWidth="8.710937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285" t="s">
        <v>0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3" spans="1:28" s="4" customFormat="1" ht="1.5" customHeight="1">
      <c r="A3" s="5"/>
      <c r="B3" s="6"/>
      <c r="C3" s="7"/>
      <c r="D3" s="7"/>
      <c r="E3" s="7"/>
      <c r="F3" s="7"/>
      <c r="G3" s="7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9"/>
      <c r="W3" s="10"/>
      <c r="X3" s="11"/>
      <c r="Y3" s="10"/>
      <c r="Z3" s="12"/>
      <c r="AA3" s="12"/>
      <c r="AB3" s="12"/>
    </row>
    <row r="4" spans="1:28" s="4" customFormat="1" ht="16.5" customHeight="1">
      <c r="A4" s="5"/>
      <c r="B4" s="13" t="s">
        <v>162</v>
      </c>
      <c r="C4" s="14"/>
      <c r="D4" s="7"/>
      <c r="E4" s="7"/>
      <c r="F4" s="7"/>
      <c r="G4" s="7"/>
      <c r="H4" s="15"/>
      <c r="I4" s="15" t="s">
        <v>1</v>
      </c>
      <c r="J4" s="16" t="s">
        <v>2</v>
      </c>
      <c r="K4" s="17"/>
      <c r="L4" s="7"/>
      <c r="M4" s="14"/>
      <c r="N4" s="7" t="s">
        <v>3</v>
      </c>
      <c r="O4" s="7"/>
      <c r="P4" s="7"/>
      <c r="Q4" s="18"/>
      <c r="R4" s="18"/>
      <c r="S4" s="14"/>
      <c r="T4" s="18" t="s">
        <v>4</v>
      </c>
      <c r="U4" s="19" t="s">
        <v>2</v>
      </c>
      <c r="V4" s="20"/>
      <c r="W4" s="14"/>
      <c r="X4" s="18"/>
      <c r="Y4" s="18"/>
      <c r="Z4" s="21"/>
      <c r="AA4" s="21"/>
      <c r="AB4" s="21"/>
    </row>
    <row r="5" spans="1:28" s="4" customFormat="1" ht="16.5" customHeight="1">
      <c r="A5" s="5"/>
      <c r="B5" s="286" t="s">
        <v>161</v>
      </c>
      <c r="C5" s="286"/>
      <c r="D5" s="286"/>
      <c r="E5" s="286"/>
      <c r="F5" s="286"/>
      <c r="G5" s="286"/>
      <c r="H5" s="8"/>
      <c r="I5" s="8" t="s">
        <v>5</v>
      </c>
      <c r="J5" s="8"/>
      <c r="K5" s="17"/>
      <c r="L5" s="22"/>
      <c r="M5" s="17"/>
      <c r="N5" s="7"/>
      <c r="O5" s="7"/>
      <c r="P5" s="7"/>
      <c r="Q5" s="7"/>
      <c r="R5" s="22"/>
      <c r="S5" s="14"/>
      <c r="T5" s="7"/>
      <c r="U5" s="15" t="s">
        <v>6</v>
      </c>
      <c r="V5" s="19" t="s">
        <v>2</v>
      </c>
      <c r="W5" s="23"/>
      <c r="X5" s="23"/>
      <c r="Y5" s="23"/>
      <c r="Z5" s="12"/>
      <c r="AA5" s="12"/>
      <c r="AB5" s="12"/>
    </row>
    <row r="6" spans="1:26" s="4" customFormat="1" ht="12" customHeight="1">
      <c r="A6" s="5"/>
      <c r="B6" s="7" t="s">
        <v>7</v>
      </c>
      <c r="C6" s="7"/>
      <c r="D6" s="7"/>
      <c r="E6" s="14"/>
      <c r="F6" s="14"/>
      <c r="G6" s="7"/>
      <c r="H6" s="8"/>
      <c r="I6" s="8" t="s">
        <v>8</v>
      </c>
      <c r="J6" s="8"/>
      <c r="K6" s="7"/>
      <c r="L6" s="7"/>
      <c r="M6" s="7"/>
      <c r="N6" s="7"/>
      <c r="O6" s="7"/>
      <c r="P6" s="7"/>
      <c r="Q6" s="7"/>
      <c r="R6" s="13" t="s">
        <v>9</v>
      </c>
      <c r="S6" s="14"/>
      <c r="T6" s="7"/>
      <c r="U6" s="24"/>
      <c r="V6" s="25"/>
      <c r="W6" s="23"/>
      <c r="X6" s="12"/>
      <c r="Y6" s="12"/>
      <c r="Z6" s="12"/>
    </row>
    <row r="7" spans="1:26" s="4" customFormat="1" ht="12" customHeight="1">
      <c r="A7" s="5"/>
      <c r="B7" s="26" t="s">
        <v>10</v>
      </c>
      <c r="C7" s="27" t="s">
        <v>2</v>
      </c>
      <c r="D7" s="6"/>
      <c r="E7" s="6"/>
      <c r="F7" s="6"/>
      <c r="G7" s="6"/>
      <c r="H7" s="28"/>
      <c r="I7" s="28"/>
      <c r="J7" s="28"/>
      <c r="K7" s="26" t="s">
        <v>11</v>
      </c>
      <c r="L7" s="6" t="s">
        <v>12</v>
      </c>
      <c r="M7" s="6"/>
      <c r="N7" s="6"/>
      <c r="O7" s="6"/>
      <c r="P7" s="6"/>
      <c r="Q7" s="6"/>
      <c r="R7" s="26"/>
      <c r="S7" s="29"/>
      <c r="T7" s="6"/>
      <c r="U7" s="30" t="s">
        <v>13</v>
      </c>
      <c r="V7" s="31" t="s">
        <v>2</v>
      </c>
      <c r="W7" s="32"/>
      <c r="X7" s="12"/>
      <c r="Y7" s="12"/>
      <c r="Z7" s="12"/>
    </row>
    <row r="8" spans="1:26" s="4" customFormat="1" ht="1.5" customHeight="1" thickBot="1">
      <c r="A8" s="5"/>
      <c r="B8" s="7"/>
      <c r="C8" s="7"/>
      <c r="D8" s="7"/>
      <c r="E8" s="7"/>
      <c r="F8" s="7"/>
      <c r="G8" s="33"/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V8" s="9"/>
      <c r="W8" s="23"/>
      <c r="X8" s="12"/>
      <c r="Y8" s="12"/>
      <c r="Z8" s="12"/>
    </row>
    <row r="9" spans="1:26" s="4" customFormat="1" ht="12" customHeight="1">
      <c r="A9" s="5"/>
      <c r="B9" s="34"/>
      <c r="C9" s="35"/>
      <c r="D9" s="36" t="s">
        <v>14</v>
      </c>
      <c r="E9" s="37"/>
      <c r="F9" s="35"/>
      <c r="G9" s="36" t="s">
        <v>15</v>
      </c>
      <c r="H9" s="38"/>
      <c r="I9" s="39"/>
      <c r="J9" s="39"/>
      <c r="K9" s="35"/>
      <c r="L9" s="40" t="s">
        <v>16</v>
      </c>
      <c r="M9" s="41"/>
      <c r="N9" s="35"/>
      <c r="O9" s="35"/>
      <c r="P9" s="35"/>
      <c r="Q9" s="35"/>
      <c r="R9" s="35"/>
      <c r="S9" s="35"/>
      <c r="T9" s="35"/>
      <c r="U9" s="39"/>
      <c r="V9" s="42"/>
      <c r="W9" s="43"/>
      <c r="X9" s="12"/>
      <c r="Y9" s="12"/>
      <c r="Z9" s="12"/>
    </row>
    <row r="10" spans="1:25" s="4" customFormat="1" ht="15" customHeight="1">
      <c r="A10" s="5"/>
      <c r="B10" s="44"/>
      <c r="C10" s="26" t="s">
        <v>17</v>
      </c>
      <c r="D10" s="45" t="s">
        <v>18</v>
      </c>
      <c r="E10" s="46"/>
      <c r="F10" s="6"/>
      <c r="G10" s="6"/>
      <c r="H10" s="28"/>
      <c r="I10" s="28" t="s">
        <v>19</v>
      </c>
      <c r="J10" s="28"/>
      <c r="K10" s="47" t="s">
        <v>2</v>
      </c>
      <c r="L10" s="6"/>
      <c r="M10" s="6"/>
      <c r="N10" s="6" t="s">
        <v>20</v>
      </c>
      <c r="O10" s="6"/>
      <c r="P10" s="6"/>
      <c r="Q10" s="27" t="s">
        <v>21</v>
      </c>
      <c r="R10" s="48"/>
      <c r="S10" s="26"/>
      <c r="T10" s="26"/>
      <c r="U10" s="28"/>
      <c r="V10" s="26" t="s">
        <v>22</v>
      </c>
      <c r="W10" s="28">
        <v>0</v>
      </c>
      <c r="X10" s="12"/>
      <c r="Y10" s="12"/>
    </row>
    <row r="11" spans="1:25" s="4" customFormat="1" ht="12" customHeight="1">
      <c r="A11" s="5"/>
      <c r="B11" s="44"/>
      <c r="C11" s="26" t="s">
        <v>23</v>
      </c>
      <c r="D11" s="6"/>
      <c r="E11" s="6"/>
      <c r="F11" s="49" t="s">
        <v>24</v>
      </c>
      <c r="G11" s="48"/>
      <c r="H11" s="50"/>
      <c r="I11" s="30" t="s">
        <v>25</v>
      </c>
      <c r="J11" s="51" t="s">
        <v>2</v>
      </c>
      <c r="K11" s="26" t="s">
        <v>26</v>
      </c>
      <c r="L11" s="47" t="s">
        <v>2</v>
      </c>
      <c r="M11" s="26"/>
      <c r="N11" s="6"/>
      <c r="O11" s="26" t="s">
        <v>27</v>
      </c>
      <c r="P11" s="29" t="s">
        <v>2</v>
      </c>
      <c r="Q11" s="29"/>
      <c r="R11" s="6"/>
      <c r="S11" s="6"/>
      <c r="T11" s="26"/>
      <c r="U11" s="31"/>
      <c r="V11" s="30" t="s">
        <v>28</v>
      </c>
      <c r="W11" s="29" t="s">
        <v>2</v>
      </c>
      <c r="X11" s="12"/>
      <c r="Y11" s="12"/>
    </row>
    <row r="12" spans="1:25" s="4" customFormat="1" ht="12" customHeight="1">
      <c r="A12" s="5"/>
      <c r="B12" s="44"/>
      <c r="C12" s="26" t="s">
        <v>29</v>
      </c>
      <c r="D12" s="6"/>
      <c r="E12" s="6"/>
      <c r="F12" s="49" t="s">
        <v>24</v>
      </c>
      <c r="G12" s="48"/>
      <c r="H12" s="50"/>
      <c r="I12" s="30" t="s">
        <v>25</v>
      </c>
      <c r="J12" s="51" t="s">
        <v>2</v>
      </c>
      <c r="K12" s="26" t="s">
        <v>26</v>
      </c>
      <c r="L12" s="47" t="s">
        <v>2</v>
      </c>
      <c r="M12" s="26"/>
      <c r="N12" s="6"/>
      <c r="O12" s="26" t="s">
        <v>27</v>
      </c>
      <c r="P12" s="29" t="s">
        <v>2</v>
      </c>
      <c r="Q12" s="29"/>
      <c r="R12" s="6"/>
      <c r="S12" s="6"/>
      <c r="T12" s="26"/>
      <c r="U12" s="31"/>
      <c r="V12" s="30" t="s">
        <v>28</v>
      </c>
      <c r="W12" s="29" t="s">
        <v>2</v>
      </c>
      <c r="X12" s="12"/>
      <c r="Y12" s="12"/>
    </row>
    <row r="13" spans="1:25" s="4" customFormat="1" ht="12" customHeight="1">
      <c r="A13" s="5"/>
      <c r="B13" s="44"/>
      <c r="C13" s="26" t="s">
        <v>30</v>
      </c>
      <c r="D13" s="6"/>
      <c r="E13" s="6"/>
      <c r="F13" s="49" t="s">
        <v>24</v>
      </c>
      <c r="G13" s="48"/>
      <c r="H13" s="50"/>
      <c r="I13" s="30" t="s">
        <v>25</v>
      </c>
      <c r="J13" s="51" t="s">
        <v>2</v>
      </c>
      <c r="K13" s="26" t="s">
        <v>26</v>
      </c>
      <c r="L13" s="47" t="s">
        <v>2</v>
      </c>
      <c r="M13" s="26"/>
      <c r="N13" s="6"/>
      <c r="O13" s="26" t="s">
        <v>27</v>
      </c>
      <c r="P13" s="29" t="s">
        <v>2</v>
      </c>
      <c r="Q13" s="29"/>
      <c r="R13" s="6"/>
      <c r="S13" s="6"/>
      <c r="T13" s="26"/>
      <c r="U13" s="31"/>
      <c r="V13" s="30" t="s">
        <v>28</v>
      </c>
      <c r="W13" s="29" t="s">
        <v>2</v>
      </c>
      <c r="X13" s="12"/>
      <c r="Y13" s="12"/>
    </row>
    <row r="14" spans="1:25" s="4" customFormat="1" ht="12" customHeight="1">
      <c r="A14" s="5"/>
      <c r="B14" s="44"/>
      <c r="C14" s="26" t="s">
        <v>31</v>
      </c>
      <c r="D14" s="6"/>
      <c r="E14" s="6"/>
      <c r="F14" s="49" t="s">
        <v>24</v>
      </c>
      <c r="G14" s="48"/>
      <c r="H14" s="50"/>
      <c r="I14" s="30" t="s">
        <v>25</v>
      </c>
      <c r="J14" s="51" t="s">
        <v>2</v>
      </c>
      <c r="K14" s="26" t="s">
        <v>26</v>
      </c>
      <c r="L14" s="47" t="s">
        <v>2</v>
      </c>
      <c r="M14" s="26"/>
      <c r="N14" s="6"/>
      <c r="O14" s="26" t="s">
        <v>27</v>
      </c>
      <c r="P14" s="29" t="s">
        <v>2</v>
      </c>
      <c r="Q14" s="29"/>
      <c r="R14" s="6"/>
      <c r="S14" s="6"/>
      <c r="T14" s="26"/>
      <c r="U14" s="31"/>
      <c r="V14" s="30" t="s">
        <v>28</v>
      </c>
      <c r="W14" s="29" t="s">
        <v>2</v>
      </c>
      <c r="X14" s="12"/>
      <c r="Y14" s="12"/>
    </row>
    <row r="15" spans="1:25" s="4" customFormat="1" ht="12" customHeight="1">
      <c r="A15" s="5"/>
      <c r="B15" s="44"/>
      <c r="C15" s="26" t="s">
        <v>32</v>
      </c>
      <c r="D15" s="6"/>
      <c r="E15" s="6"/>
      <c r="F15" s="49" t="s">
        <v>33</v>
      </c>
      <c r="G15" s="48"/>
      <c r="H15" s="50"/>
      <c r="I15" s="30" t="s">
        <v>25</v>
      </c>
      <c r="J15" s="51" t="s">
        <v>2</v>
      </c>
      <c r="K15" s="26" t="s">
        <v>26</v>
      </c>
      <c r="L15" s="47" t="s">
        <v>2</v>
      </c>
      <c r="M15" s="26"/>
      <c r="N15" s="6"/>
      <c r="O15" s="26" t="s">
        <v>27</v>
      </c>
      <c r="P15" s="29" t="s">
        <v>2</v>
      </c>
      <c r="Q15" s="29"/>
      <c r="R15" s="6"/>
      <c r="S15" s="6"/>
      <c r="T15" s="26"/>
      <c r="U15" s="31"/>
      <c r="V15" s="30" t="s">
        <v>28</v>
      </c>
      <c r="W15" s="29" t="s">
        <v>2</v>
      </c>
      <c r="X15" s="12"/>
      <c r="Y15" s="12"/>
    </row>
    <row r="16" spans="1:25" s="4" customFormat="1" ht="12" customHeight="1">
      <c r="A16" s="5"/>
      <c r="B16" s="52" t="s">
        <v>34</v>
      </c>
      <c r="C16" s="53"/>
      <c r="D16" s="53"/>
      <c r="E16" s="54"/>
      <c r="F16" s="54" t="s">
        <v>35</v>
      </c>
      <c r="G16" s="55" t="s">
        <v>36</v>
      </c>
      <c r="H16" s="56"/>
      <c r="I16" s="56"/>
      <c r="J16" s="56"/>
      <c r="K16" s="53"/>
      <c r="L16" s="53"/>
      <c r="M16" s="53"/>
      <c r="N16" s="54" t="s">
        <v>37</v>
      </c>
      <c r="O16" s="55" t="s">
        <v>38</v>
      </c>
      <c r="P16" s="53"/>
      <c r="Q16" s="53"/>
      <c r="R16" s="53"/>
      <c r="S16" s="53"/>
      <c r="T16" s="53"/>
      <c r="U16" s="56"/>
      <c r="V16" s="57"/>
      <c r="W16" s="58"/>
      <c r="X16" s="12"/>
      <c r="Y16" s="12"/>
    </row>
    <row r="17" spans="1:25" s="4" customFormat="1" ht="12" customHeight="1">
      <c r="A17" s="5"/>
      <c r="B17" s="59" t="s">
        <v>39</v>
      </c>
      <c r="C17" s="6"/>
      <c r="D17" s="6"/>
      <c r="E17" s="6"/>
      <c r="F17" s="26" t="s">
        <v>40</v>
      </c>
      <c r="G17" s="31" t="s">
        <v>2</v>
      </c>
      <c r="H17" s="30" t="s">
        <v>41</v>
      </c>
      <c r="I17" s="31" t="s">
        <v>2</v>
      </c>
      <c r="J17" s="6"/>
      <c r="K17" s="26" t="s">
        <v>42</v>
      </c>
      <c r="L17" s="29" t="s">
        <v>43</v>
      </c>
      <c r="M17" s="6"/>
      <c r="N17" s="26"/>
      <c r="O17" s="29"/>
      <c r="P17" s="26" t="s">
        <v>44</v>
      </c>
      <c r="Q17" s="29"/>
      <c r="R17" s="26"/>
      <c r="S17" s="29"/>
      <c r="T17" s="30"/>
      <c r="U17" s="30" t="s">
        <v>45</v>
      </c>
      <c r="V17" s="29" t="s">
        <v>43</v>
      </c>
      <c r="W17" s="6"/>
      <c r="X17" s="12"/>
      <c r="Y17" s="12"/>
    </row>
    <row r="18" spans="1:25" s="4" customFormat="1" ht="12" customHeight="1">
      <c r="A18" s="5"/>
      <c r="B18" s="59" t="s">
        <v>46</v>
      </c>
      <c r="C18" s="6"/>
      <c r="D18" s="6"/>
      <c r="E18" s="60"/>
      <c r="F18" s="6"/>
      <c r="G18" s="28"/>
      <c r="H18" s="28"/>
      <c r="I18" s="28"/>
      <c r="J18" s="6"/>
      <c r="K18" s="6"/>
      <c r="L18" s="6"/>
      <c r="M18" s="6"/>
      <c r="N18" s="26"/>
      <c r="O18" s="29"/>
      <c r="P18" s="26" t="s">
        <v>47</v>
      </c>
      <c r="Q18" s="29" t="s">
        <v>2</v>
      </c>
      <c r="R18" s="26"/>
      <c r="S18" s="29"/>
      <c r="T18" s="28"/>
      <c r="U18" s="30" t="s">
        <v>48</v>
      </c>
      <c r="V18" s="29" t="s">
        <v>2</v>
      </c>
      <c r="W18" s="6"/>
      <c r="X18" s="12"/>
      <c r="Y18" s="12"/>
    </row>
    <row r="19" spans="1:25" s="4" customFormat="1" ht="11.25" customHeight="1" thickBot="1">
      <c r="A19" s="5"/>
      <c r="B19" s="59" t="s">
        <v>49</v>
      </c>
      <c r="C19" s="6"/>
      <c r="D19" s="6"/>
      <c r="E19" s="60"/>
      <c r="F19" s="26" t="s">
        <v>50</v>
      </c>
      <c r="G19" s="31" t="s">
        <v>51</v>
      </c>
      <c r="H19" s="30" t="s">
        <v>52</v>
      </c>
      <c r="I19" s="31" t="s">
        <v>51</v>
      </c>
      <c r="J19" s="26" t="s">
        <v>53</v>
      </c>
      <c r="K19" s="27" t="s">
        <v>43</v>
      </c>
      <c r="L19" s="6"/>
      <c r="M19" s="26"/>
      <c r="N19" s="29"/>
      <c r="O19" s="26" t="s">
        <v>54</v>
      </c>
      <c r="P19" s="29"/>
      <c r="Q19" s="26"/>
      <c r="R19" s="29"/>
      <c r="S19" s="30" t="s">
        <v>55</v>
      </c>
      <c r="T19" s="31" t="s">
        <v>51</v>
      </c>
      <c r="U19" s="61"/>
      <c r="V19" s="61" t="s">
        <v>56</v>
      </c>
      <c r="W19" s="29" t="s">
        <v>51</v>
      </c>
      <c r="X19" s="12"/>
      <c r="Y19" s="12"/>
    </row>
    <row r="20" spans="1:26" s="4" customFormat="1" ht="12" customHeight="1" hidden="1">
      <c r="A20" s="5"/>
      <c r="B20" s="44" t="s">
        <v>57</v>
      </c>
      <c r="C20" s="6"/>
      <c r="D20" s="62"/>
      <c r="E20" s="63"/>
      <c r="F20" s="63"/>
      <c r="G20" s="63"/>
      <c r="H20" s="64"/>
      <c r="I20" s="64"/>
      <c r="J20" s="65"/>
      <c r="K20" s="6"/>
      <c r="L20" s="6"/>
      <c r="M20" s="63"/>
      <c r="N20" s="63"/>
      <c r="O20" s="63"/>
      <c r="P20" s="63"/>
      <c r="Q20" s="63"/>
      <c r="R20" s="26"/>
      <c r="S20" s="6"/>
      <c r="T20" s="26"/>
      <c r="U20" s="28"/>
      <c r="V20" s="25"/>
      <c r="W20" s="23"/>
      <c r="X20" s="12"/>
      <c r="Y20" s="12"/>
      <c r="Z20" s="12"/>
    </row>
    <row r="21" spans="2:26" s="4" customFormat="1" ht="0.75" customHeight="1" hidden="1">
      <c r="B21" s="66"/>
      <c r="C21" s="67"/>
      <c r="D21" s="68"/>
      <c r="E21" s="69"/>
      <c r="F21" s="69"/>
      <c r="G21" s="69"/>
      <c r="H21" s="70"/>
      <c r="I21" s="70"/>
      <c r="J21" s="71"/>
      <c r="K21" s="67"/>
      <c r="L21" s="67"/>
      <c r="M21" s="69"/>
      <c r="N21" s="69"/>
      <c r="O21" s="69"/>
      <c r="P21" s="69"/>
      <c r="Q21" s="69"/>
      <c r="R21" s="72"/>
      <c r="S21" s="67"/>
      <c r="T21" s="72"/>
      <c r="U21" s="73"/>
      <c r="V21" s="74"/>
      <c r="W21" s="12"/>
      <c r="X21" s="12"/>
      <c r="Y21" s="12"/>
      <c r="Z21" s="12"/>
    </row>
    <row r="22" spans="1:26" s="75" customFormat="1" ht="2.25" customHeight="1" hidden="1">
      <c r="A22" s="76" t="e">
        <f>#REF!-#REF!</f>
        <v>#REF!</v>
      </c>
      <c r="B22" s="77"/>
      <c r="C22" s="78"/>
      <c r="D22" s="78"/>
      <c r="E22" s="78"/>
      <c r="F22" s="78"/>
      <c r="G22" s="78"/>
      <c r="H22" s="79"/>
      <c r="I22" s="80"/>
      <c r="J22" s="79"/>
      <c r="K22" s="81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82"/>
      <c r="W22" s="83"/>
      <c r="X22" s="83"/>
      <c r="Y22" s="83"/>
      <c r="Z22" s="83"/>
    </row>
    <row r="23" spans="2:26" s="84" customFormat="1" ht="2.25" customHeight="1" hidden="1">
      <c r="B23" s="85"/>
      <c r="C23" s="86"/>
      <c r="D23" s="86"/>
      <c r="E23" s="86"/>
      <c r="F23" s="86"/>
      <c r="G23" s="86"/>
      <c r="H23" s="87"/>
      <c r="I23" s="87"/>
      <c r="J23" s="87"/>
      <c r="K23" s="86"/>
      <c r="L23" s="86"/>
      <c r="M23" s="86"/>
      <c r="N23" s="86"/>
      <c r="O23" s="86"/>
      <c r="P23" s="86"/>
      <c r="Q23" s="86"/>
      <c r="R23" s="88"/>
      <c r="S23" s="88"/>
      <c r="T23" s="88"/>
      <c r="U23" s="87"/>
      <c r="V23" s="89"/>
      <c r="W23" s="90"/>
      <c r="X23" s="90"/>
      <c r="Y23" s="90"/>
      <c r="Z23" s="90"/>
    </row>
    <row r="24" spans="2:26" s="91" customFormat="1" ht="2.25" customHeight="1" hidden="1">
      <c r="B24" s="85" t="s">
        <v>58</v>
      </c>
      <c r="C24" s="86"/>
      <c r="D24" s="86" t="s">
        <v>59</v>
      </c>
      <c r="E24" s="86"/>
      <c r="F24" s="86" t="s">
        <v>60</v>
      </c>
      <c r="G24" s="86"/>
      <c r="H24" s="87"/>
      <c r="I24" s="87"/>
      <c r="J24" s="87"/>
      <c r="K24" s="86"/>
      <c r="L24" s="86"/>
      <c r="M24" s="86"/>
      <c r="N24" s="86"/>
      <c r="O24" s="86"/>
      <c r="P24" s="86"/>
      <c r="Q24" s="86"/>
      <c r="R24" s="88"/>
      <c r="S24" s="88"/>
      <c r="T24" s="88"/>
      <c r="U24" s="87"/>
      <c r="V24" s="92"/>
      <c r="W24" s="93"/>
      <c r="X24" s="93"/>
      <c r="Y24" s="93"/>
      <c r="Z24" s="93"/>
    </row>
    <row r="25" spans="2:26" s="91" customFormat="1" ht="2.25" customHeight="1" hidden="1">
      <c r="B25" s="94" t="s">
        <v>61</v>
      </c>
      <c r="C25" s="95">
        <v>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8"/>
      <c r="U25" s="87"/>
      <c r="V25" s="92"/>
      <c r="W25" s="93"/>
      <c r="X25" s="93"/>
      <c r="Y25" s="93"/>
      <c r="Z25" s="93"/>
    </row>
    <row r="26" spans="2:25" s="4" customFormat="1" ht="22.5" customHeight="1" thickBot="1">
      <c r="B26" s="97"/>
      <c r="C26" s="98"/>
      <c r="D26" s="99"/>
      <c r="E26" s="287" t="s">
        <v>62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9" t="s">
        <v>63</v>
      </c>
      <c r="X26" s="12"/>
      <c r="Y26" s="12"/>
    </row>
    <row r="27" spans="2:25" ht="22.5" customHeight="1" thickBot="1">
      <c r="B27" s="100"/>
      <c r="C27" s="101"/>
      <c r="D27" s="102"/>
      <c r="E27" s="291" t="s">
        <v>64</v>
      </c>
      <c r="F27" s="292"/>
      <c r="G27" s="292"/>
      <c r="H27" s="292"/>
      <c r="I27" s="292"/>
      <c r="J27" s="292"/>
      <c r="K27" s="292"/>
      <c r="L27" s="293"/>
      <c r="M27" s="294" t="s">
        <v>65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0"/>
      <c r="X27" s="103"/>
      <c r="Y27" s="103"/>
    </row>
    <row r="28" spans="2:25" ht="15" customHeight="1">
      <c r="B28" s="297" t="s">
        <v>66</v>
      </c>
      <c r="C28" s="104" t="s">
        <v>67</v>
      </c>
      <c r="D28" s="105" t="s">
        <v>68</v>
      </c>
      <c r="E28" s="106" t="s">
        <v>69</v>
      </c>
      <c r="F28" s="107" t="s">
        <v>70</v>
      </c>
      <c r="G28" s="108" t="s">
        <v>71</v>
      </c>
      <c r="H28" s="109" t="s">
        <v>72</v>
      </c>
      <c r="I28" s="110" t="s">
        <v>73</v>
      </c>
      <c r="J28" s="111" t="s">
        <v>74</v>
      </c>
      <c r="K28" s="112" t="s">
        <v>75</v>
      </c>
      <c r="L28" s="113" t="s">
        <v>76</v>
      </c>
      <c r="M28" s="106" t="s">
        <v>77</v>
      </c>
      <c r="N28" s="107" t="s">
        <v>78</v>
      </c>
      <c r="O28" s="114" t="s">
        <v>71</v>
      </c>
      <c r="P28" s="115" t="s">
        <v>79</v>
      </c>
      <c r="Q28" s="115" t="s">
        <v>80</v>
      </c>
      <c r="R28" s="115" t="s">
        <v>81</v>
      </c>
      <c r="S28" s="110" t="s">
        <v>82</v>
      </c>
      <c r="T28" s="116" t="s">
        <v>83</v>
      </c>
      <c r="U28" s="112" t="s">
        <v>75</v>
      </c>
      <c r="V28" s="117" t="s">
        <v>76</v>
      </c>
      <c r="W28" s="118" t="s">
        <v>84</v>
      </c>
      <c r="X28" s="103"/>
      <c r="Y28" s="103"/>
    </row>
    <row r="29" spans="2:27" ht="15" customHeight="1" thickBot="1">
      <c r="B29" s="297"/>
      <c r="C29" s="119" t="s">
        <v>85</v>
      </c>
      <c r="D29" s="120"/>
      <c r="E29" s="120" t="s">
        <v>86</v>
      </c>
      <c r="F29" s="121" t="s">
        <v>86</v>
      </c>
      <c r="G29" s="122" t="s">
        <v>86</v>
      </c>
      <c r="H29" s="123" t="s">
        <v>87</v>
      </c>
      <c r="I29" s="124" t="s">
        <v>87</v>
      </c>
      <c r="J29" s="125" t="s">
        <v>87</v>
      </c>
      <c r="K29" s="126" t="s">
        <v>88</v>
      </c>
      <c r="L29" s="127" t="s">
        <v>88</v>
      </c>
      <c r="M29" s="128" t="s">
        <v>86</v>
      </c>
      <c r="N29" s="129" t="s">
        <v>86</v>
      </c>
      <c r="O29" s="130" t="s">
        <v>86</v>
      </c>
      <c r="P29" s="131" t="s">
        <v>89</v>
      </c>
      <c r="Q29" s="131" t="s">
        <v>89</v>
      </c>
      <c r="R29" s="131" t="s">
        <v>89</v>
      </c>
      <c r="S29" s="132" t="s">
        <v>87</v>
      </c>
      <c r="T29" s="133" t="s">
        <v>87</v>
      </c>
      <c r="U29" s="126" t="s">
        <v>88</v>
      </c>
      <c r="V29" s="134" t="s">
        <v>88</v>
      </c>
      <c r="W29" s="135" t="s">
        <v>90</v>
      </c>
      <c r="X29" s="103"/>
      <c r="Y29" s="103"/>
      <c r="Z29" s="1" t="s">
        <v>91</v>
      </c>
      <c r="AA29" s="1" t="s">
        <v>92</v>
      </c>
    </row>
    <row r="30" spans="2:33" s="4" customFormat="1" ht="18" customHeight="1">
      <c r="B30" s="136" t="s">
        <v>93</v>
      </c>
      <c r="C30" s="137">
        <v>24</v>
      </c>
      <c r="D30" s="138" t="s">
        <v>94</v>
      </c>
      <c r="E30" s="139">
        <v>164.840911865234</v>
      </c>
      <c r="F30" s="140">
        <v>163.819641113281</v>
      </c>
      <c r="G30" s="140">
        <v>1.02127027511597</v>
      </c>
      <c r="H30" s="140">
        <v>84.5375671386719</v>
      </c>
      <c r="I30" s="140">
        <v>46.7337074279785</v>
      </c>
      <c r="J30" s="140">
        <f aca="true" t="shared" si="0" ref="J30:J61">IF(AND(ISNUMBER(H30),ISNUMBER(I30)),H30-I30,"-")</f>
        <v>37.8038597106934</v>
      </c>
      <c r="K30" s="140">
        <v>6.74541279068285</v>
      </c>
      <c r="L30" s="141">
        <v>4.26224979357982</v>
      </c>
      <c r="M30" s="142">
        <v>0</v>
      </c>
      <c r="N30" s="143">
        <v>0</v>
      </c>
      <c r="O30" s="143">
        <f aca="true" t="shared" si="1" ref="O30:O61">IF(AND(ISNUMBER(M30),ISNUMBER(N30)),M30-N30,"-")</f>
        <v>0</v>
      </c>
      <c r="P30" s="143">
        <v>0.0750000029802322</v>
      </c>
      <c r="Q30" s="143">
        <v>0.0649999976158142</v>
      </c>
      <c r="R30" s="144">
        <f aca="true" t="shared" si="2" ref="R30:R61">IF(AND(ISNUMBER(P30),ISNUMBER(Q30)),P30-Q30,"-")</f>
        <v>0.010000005364418002</v>
      </c>
      <c r="S30" s="145">
        <v>0</v>
      </c>
      <c r="T30" s="146">
        <v>0</v>
      </c>
      <c r="U30" s="147">
        <v>0</v>
      </c>
      <c r="V30" s="148">
        <v>0</v>
      </c>
      <c r="W30" s="149">
        <v>6.29330701856248</v>
      </c>
      <c r="X30" s="12"/>
      <c r="Y30" s="12"/>
      <c r="Z30" s="150">
        <f aca="true" t="shared" si="3" ref="Z30:Z61">E30*H30/1000-F30*I30/1000</f>
        <v>6.279350475262605</v>
      </c>
      <c r="AB30" s="151">
        <v>0.0750000029802322</v>
      </c>
      <c r="AC30" s="151">
        <v>0.0649999976158142</v>
      </c>
      <c r="AD30" s="151">
        <v>0</v>
      </c>
      <c r="AE30" s="151">
        <v>0</v>
      </c>
      <c r="AF30" s="151">
        <v>0</v>
      </c>
      <c r="AG30" s="151"/>
    </row>
    <row r="31" spans="2:33" s="4" customFormat="1" ht="18" customHeight="1">
      <c r="B31" s="152" t="s">
        <v>95</v>
      </c>
      <c r="C31" s="153">
        <v>24</v>
      </c>
      <c r="D31" s="154" t="s">
        <v>2</v>
      </c>
      <c r="E31" s="155">
        <v>172.525131225586</v>
      </c>
      <c r="F31" s="146">
        <v>171.176498413086</v>
      </c>
      <c r="G31" s="146">
        <v>1.3486213684082</v>
      </c>
      <c r="H31" s="146">
        <v>87.8863220214844</v>
      </c>
      <c r="I31" s="146">
        <v>46.6325607299805</v>
      </c>
      <c r="J31" s="146">
        <f t="shared" si="0"/>
        <v>41.253761291503906</v>
      </c>
      <c r="K31" s="146">
        <v>7.09650925959363</v>
      </c>
      <c r="L31" s="156">
        <v>4.48652551574982</v>
      </c>
      <c r="M31" s="157">
        <v>0</v>
      </c>
      <c r="N31" s="146">
        <v>0</v>
      </c>
      <c r="O31" s="143">
        <f t="shared" si="1"/>
        <v>0</v>
      </c>
      <c r="P31" s="146">
        <v>0.004250000230968</v>
      </c>
      <c r="Q31" s="146">
        <v>0.00400000018998981</v>
      </c>
      <c r="R31" s="144">
        <f t="shared" si="2"/>
        <v>0.0002500000409781898</v>
      </c>
      <c r="S31" s="145">
        <v>0</v>
      </c>
      <c r="T31" s="146">
        <v>0</v>
      </c>
      <c r="U31" s="158">
        <v>0</v>
      </c>
      <c r="V31" s="159">
        <v>0</v>
      </c>
      <c r="W31" s="160">
        <v>7.19477844019611</v>
      </c>
      <c r="X31" s="12"/>
      <c r="Y31" s="12"/>
      <c r="Z31" s="150">
        <f t="shared" si="3"/>
        <v>7.180200781897062</v>
      </c>
      <c r="AB31" s="151">
        <v>0.004250000230968</v>
      </c>
      <c r="AC31" s="151">
        <v>0.00400000018998981</v>
      </c>
      <c r="AD31" s="151">
        <v>0</v>
      </c>
      <c r="AE31" s="151">
        <v>0</v>
      </c>
      <c r="AF31" s="151">
        <v>0</v>
      </c>
      <c r="AG31" s="151"/>
    </row>
    <row r="32" spans="2:33" s="4" customFormat="1" ht="18" customHeight="1">
      <c r="B32" s="152" t="s">
        <v>96</v>
      </c>
      <c r="C32" s="153">
        <v>24</v>
      </c>
      <c r="D32" s="154" t="s">
        <v>97</v>
      </c>
      <c r="E32" s="155">
        <v>236.500015258789</v>
      </c>
      <c r="F32" s="146">
        <v>161.947479248047</v>
      </c>
      <c r="G32" s="146">
        <v>74.5525436401367</v>
      </c>
      <c r="H32" s="146">
        <v>66.2660675048828</v>
      </c>
      <c r="I32" s="146">
        <v>45.0512657165527</v>
      </c>
      <c r="J32" s="146">
        <f t="shared" si="0"/>
        <v>21.2148017883301</v>
      </c>
      <c r="K32" s="146">
        <v>6.70475899070945</v>
      </c>
      <c r="L32" s="156">
        <v>4.35440112168494</v>
      </c>
      <c r="M32" s="157">
        <v>0</v>
      </c>
      <c r="N32" s="146">
        <v>0</v>
      </c>
      <c r="O32" s="143">
        <f t="shared" si="1"/>
        <v>0</v>
      </c>
      <c r="P32" s="146">
        <v>0.0470000021159649</v>
      </c>
      <c r="Q32" s="146">
        <v>0.0462500005960464</v>
      </c>
      <c r="R32" s="144">
        <f t="shared" si="2"/>
        <v>0.0007500015199185042</v>
      </c>
      <c r="S32" s="145">
        <v>0</v>
      </c>
      <c r="T32" s="146">
        <v>0</v>
      </c>
      <c r="U32" s="158">
        <v>0</v>
      </c>
      <c r="V32" s="159">
        <v>0</v>
      </c>
      <c r="W32" s="160">
        <v>8.39066662601155</v>
      </c>
      <c r="X32" s="12"/>
      <c r="Y32" s="12"/>
      <c r="Z32" s="150">
        <f t="shared" si="3"/>
        <v>8.375987056315054</v>
      </c>
      <c r="AB32" s="151">
        <v>0.0470000021159649</v>
      </c>
      <c r="AC32" s="151">
        <v>0.0462500005960464</v>
      </c>
      <c r="AD32" s="151">
        <v>0</v>
      </c>
      <c r="AE32" s="151">
        <v>0</v>
      </c>
      <c r="AF32" s="151">
        <v>0</v>
      </c>
      <c r="AG32" s="151"/>
    </row>
    <row r="33" spans="2:33" s="4" customFormat="1" ht="18" customHeight="1">
      <c r="B33" s="152" t="s">
        <v>98</v>
      </c>
      <c r="C33" s="153">
        <v>24</v>
      </c>
      <c r="D33" s="154" t="s">
        <v>94</v>
      </c>
      <c r="E33" s="155">
        <v>183.791122436523</v>
      </c>
      <c r="F33" s="146">
        <v>182.510864257813</v>
      </c>
      <c r="G33" s="146">
        <v>1.28025460243225</v>
      </c>
      <c r="H33" s="146">
        <v>80.5804443359375</v>
      </c>
      <c r="I33" s="146">
        <v>45.975227355957</v>
      </c>
      <c r="J33" s="146">
        <f t="shared" si="0"/>
        <v>34.6052169799805</v>
      </c>
      <c r="K33" s="146">
        <v>6.74167787058124</v>
      </c>
      <c r="L33" s="156">
        <v>4.27893263929976</v>
      </c>
      <c r="M33" s="157">
        <v>0</v>
      </c>
      <c r="N33" s="146">
        <v>0</v>
      </c>
      <c r="O33" s="143">
        <f t="shared" si="1"/>
        <v>0</v>
      </c>
      <c r="P33" s="146">
        <v>0.0747499987483025</v>
      </c>
      <c r="Q33" s="146">
        <v>0.0757500007748604</v>
      </c>
      <c r="R33" s="144">
        <f t="shared" si="2"/>
        <v>-0.0010000020265578946</v>
      </c>
      <c r="S33" s="145">
        <v>0</v>
      </c>
      <c r="T33" s="146">
        <v>0</v>
      </c>
      <c r="U33" s="158">
        <v>0</v>
      </c>
      <c r="V33" s="159">
        <v>0</v>
      </c>
      <c r="W33" s="160">
        <v>6.4317182630366</v>
      </c>
      <c r="X33" s="12"/>
      <c r="Y33" s="12"/>
      <c r="Z33" s="150">
        <f t="shared" si="3"/>
        <v>6.4189918317505565</v>
      </c>
      <c r="AB33" s="151">
        <v>0.0747499987483025</v>
      </c>
      <c r="AC33" s="151">
        <v>0.0757500007748604</v>
      </c>
      <c r="AD33" s="151">
        <v>0</v>
      </c>
      <c r="AE33" s="151">
        <v>0</v>
      </c>
      <c r="AF33" s="151">
        <v>0</v>
      </c>
      <c r="AG33" s="151"/>
    </row>
    <row r="34" spans="2:33" s="4" customFormat="1" ht="18" customHeight="1">
      <c r="B34" s="152" t="s">
        <v>99</v>
      </c>
      <c r="C34" s="153">
        <v>24</v>
      </c>
      <c r="D34" s="154" t="s">
        <v>2</v>
      </c>
      <c r="E34" s="155">
        <v>195.913101196289</v>
      </c>
      <c r="F34" s="146">
        <v>194.358657836914</v>
      </c>
      <c r="G34" s="146">
        <v>1.55443239212036</v>
      </c>
      <c r="H34" s="146">
        <v>83.1068420410156</v>
      </c>
      <c r="I34" s="146">
        <v>47.1842384338379</v>
      </c>
      <c r="J34" s="146">
        <f t="shared" si="0"/>
        <v>35.9226036071777</v>
      </c>
      <c r="K34" s="146">
        <v>7.68892228954974</v>
      </c>
      <c r="L34" s="156">
        <v>4.34440922274101</v>
      </c>
      <c r="M34" s="157">
        <v>0</v>
      </c>
      <c r="N34" s="146">
        <v>0</v>
      </c>
      <c r="O34" s="143">
        <f t="shared" si="1"/>
        <v>0</v>
      </c>
      <c r="P34" s="146">
        <v>0.0162500012665987</v>
      </c>
      <c r="Q34" s="146">
        <v>0.0122500006109476</v>
      </c>
      <c r="R34" s="144">
        <f t="shared" si="2"/>
        <v>0.004000000655651101</v>
      </c>
      <c r="S34" s="145">
        <v>0</v>
      </c>
      <c r="T34" s="146">
        <v>0</v>
      </c>
      <c r="U34" s="158">
        <v>0</v>
      </c>
      <c r="V34" s="159">
        <v>0</v>
      </c>
      <c r="W34" s="160">
        <v>7.1282622305543</v>
      </c>
      <c r="X34" s="12"/>
      <c r="Y34" s="12"/>
      <c r="Z34" s="150">
        <f t="shared" si="3"/>
        <v>7.111053901827827</v>
      </c>
      <c r="AB34" s="151">
        <v>0.0162500012665987</v>
      </c>
      <c r="AC34" s="151">
        <v>0.0122500006109476</v>
      </c>
      <c r="AD34" s="151">
        <v>0</v>
      </c>
      <c r="AE34" s="151">
        <v>0</v>
      </c>
      <c r="AF34" s="151">
        <v>0</v>
      </c>
      <c r="AG34" s="151"/>
    </row>
    <row r="35" spans="2:33" s="4" customFormat="1" ht="18" customHeight="1">
      <c r="B35" s="152" t="s">
        <v>100</v>
      </c>
      <c r="C35" s="153">
        <v>24</v>
      </c>
      <c r="D35" s="154" t="s">
        <v>2</v>
      </c>
      <c r="E35" s="155">
        <v>198.528259277344</v>
      </c>
      <c r="F35" s="146">
        <v>196.948516845703</v>
      </c>
      <c r="G35" s="146">
        <v>1.5797290802002</v>
      </c>
      <c r="H35" s="146">
        <v>83.5970077514648</v>
      </c>
      <c r="I35" s="146">
        <v>48.0830993652344</v>
      </c>
      <c r="J35" s="146">
        <f t="shared" si="0"/>
        <v>35.5139083862304</v>
      </c>
      <c r="K35" s="146">
        <v>8.4190654366134</v>
      </c>
      <c r="L35" s="156">
        <v>4.24139228574142</v>
      </c>
      <c r="M35" s="157">
        <v>0</v>
      </c>
      <c r="N35" s="146">
        <v>0</v>
      </c>
      <c r="O35" s="143">
        <f t="shared" si="1"/>
        <v>0</v>
      </c>
      <c r="P35" s="146">
        <v>0.00925000011920929</v>
      </c>
      <c r="Q35" s="146">
        <v>0.0044999998062849</v>
      </c>
      <c r="R35" s="144">
        <f t="shared" si="2"/>
        <v>0.004750000312924389</v>
      </c>
      <c r="S35" s="145">
        <v>0</v>
      </c>
      <c r="T35" s="146">
        <v>0</v>
      </c>
      <c r="U35" s="158">
        <v>0</v>
      </c>
      <c r="V35" s="159">
        <v>0</v>
      </c>
      <c r="W35" s="160">
        <v>7.14710429118608</v>
      </c>
      <c r="X35" s="12"/>
      <c r="Y35" s="12"/>
      <c r="Z35" s="150">
        <f t="shared" si="3"/>
        <v>7.126473324365461</v>
      </c>
      <c r="AB35" s="151">
        <v>0.00925000011920929</v>
      </c>
      <c r="AC35" s="151">
        <v>0.0044999998062849</v>
      </c>
      <c r="AD35" s="151">
        <v>0</v>
      </c>
      <c r="AE35" s="151">
        <v>0</v>
      </c>
      <c r="AF35" s="151">
        <v>0</v>
      </c>
      <c r="AG35" s="151"/>
    </row>
    <row r="36" spans="2:33" s="4" customFormat="1" ht="18" customHeight="1">
      <c r="B36" s="152" t="s">
        <v>101</v>
      </c>
      <c r="C36" s="153">
        <v>24</v>
      </c>
      <c r="D36" s="154" t="s">
        <v>102</v>
      </c>
      <c r="E36" s="155">
        <v>165.66</v>
      </c>
      <c r="F36" s="146">
        <v>164.495162963867</v>
      </c>
      <c r="G36" s="146">
        <f>IF(AND(ISNUMBER(E36),ISNUMBER(F36)),E36-F36,"-")</f>
        <v>1.164837036133008</v>
      </c>
      <c r="H36" s="146">
        <v>58.6406097412109</v>
      </c>
      <c r="I36" s="146">
        <v>48.069896697998</v>
      </c>
      <c r="J36" s="146">
        <f t="shared" si="0"/>
        <v>10.570713043212905</v>
      </c>
      <c r="K36" s="146">
        <v>6.55500237009489</v>
      </c>
      <c r="L36" s="156">
        <v>3.53995879180383</v>
      </c>
      <c r="M36" s="157">
        <v>0</v>
      </c>
      <c r="N36" s="146">
        <v>0</v>
      </c>
      <c r="O36" s="143">
        <f t="shared" si="1"/>
        <v>0</v>
      </c>
      <c r="P36" s="146">
        <v>0.359750002622604</v>
      </c>
      <c r="Q36" s="146">
        <v>0.37049999833107</v>
      </c>
      <c r="R36" s="144">
        <f t="shared" si="2"/>
        <v>-0.01074999570846602</v>
      </c>
      <c r="S36" s="145">
        <v>0</v>
      </c>
      <c r="T36" s="146">
        <v>0</v>
      </c>
      <c r="U36" s="158">
        <v>0</v>
      </c>
      <c r="V36" s="159">
        <v>0</v>
      </c>
      <c r="W36" s="160">
        <v>5.69</v>
      </c>
      <c r="X36" s="12"/>
      <c r="Y36" s="12"/>
      <c r="Z36" s="150">
        <f t="shared" si="3"/>
        <v>1.8071379187355667</v>
      </c>
      <c r="AB36" s="151">
        <v>0.359750002622604</v>
      </c>
      <c r="AC36" s="151">
        <v>0.37049999833107</v>
      </c>
      <c r="AD36" s="151">
        <v>0</v>
      </c>
      <c r="AE36" s="151">
        <v>0</v>
      </c>
      <c r="AF36" s="151">
        <v>0</v>
      </c>
      <c r="AG36" s="151"/>
    </row>
    <row r="37" spans="2:33" s="4" customFormat="1" ht="18" customHeight="1">
      <c r="B37" s="152" t="s">
        <v>103</v>
      </c>
      <c r="C37" s="153">
        <v>24</v>
      </c>
      <c r="D37" s="154" t="s">
        <v>2</v>
      </c>
      <c r="E37" s="155">
        <v>230.496765136719</v>
      </c>
      <c r="F37" s="146">
        <v>228.729354858398</v>
      </c>
      <c r="G37" s="146">
        <v>1.76740550994873</v>
      </c>
      <c r="H37" s="146">
        <v>82.6468505859375</v>
      </c>
      <c r="I37" s="146">
        <v>49.2531776428223</v>
      </c>
      <c r="J37" s="146">
        <f t="shared" si="0"/>
        <v>33.3936729431152</v>
      </c>
      <c r="K37" s="146">
        <v>8.26845060490307</v>
      </c>
      <c r="L37" s="156">
        <v>4.26907263257097</v>
      </c>
      <c r="M37" s="157">
        <v>0</v>
      </c>
      <c r="N37" s="146">
        <v>0</v>
      </c>
      <c r="O37" s="143">
        <f t="shared" si="1"/>
        <v>0</v>
      </c>
      <c r="P37" s="146">
        <v>0.00625000009313226</v>
      </c>
      <c r="Q37" s="146">
        <v>0.00450000027194619</v>
      </c>
      <c r="R37" s="144">
        <f t="shared" si="2"/>
        <v>0.00174999982118607</v>
      </c>
      <c r="S37" s="145">
        <v>0</v>
      </c>
      <c r="T37" s="146">
        <v>0</v>
      </c>
      <c r="U37" s="158">
        <v>0</v>
      </c>
      <c r="V37" s="159">
        <v>0</v>
      </c>
      <c r="W37" s="160">
        <v>7.80704017581577</v>
      </c>
      <c r="X37" s="12"/>
      <c r="Y37" s="12"/>
      <c r="Z37" s="150">
        <f t="shared" si="3"/>
        <v>7.784184161827525</v>
      </c>
      <c r="AB37" s="151">
        <v>0.00625000009313226</v>
      </c>
      <c r="AC37" s="151">
        <v>0.00450000027194619</v>
      </c>
      <c r="AD37" s="151">
        <v>0</v>
      </c>
      <c r="AE37" s="151">
        <v>0</v>
      </c>
      <c r="AF37" s="151">
        <v>0</v>
      </c>
      <c r="AG37" s="151"/>
    </row>
    <row r="38" spans="2:33" s="4" customFormat="1" ht="18" customHeight="1">
      <c r="B38" s="152" t="s">
        <v>104</v>
      </c>
      <c r="C38" s="153">
        <v>24</v>
      </c>
      <c r="D38" s="154" t="s">
        <v>2</v>
      </c>
      <c r="E38" s="155">
        <v>271.680023193359</v>
      </c>
      <c r="F38" s="146">
        <v>269.517852783203</v>
      </c>
      <c r="G38" s="146">
        <v>2.16218566894531</v>
      </c>
      <c r="H38" s="146">
        <v>82.5183944702148</v>
      </c>
      <c r="I38" s="146">
        <v>51.9429588317871</v>
      </c>
      <c r="J38" s="146">
        <f t="shared" si="0"/>
        <v>30.5754356384277</v>
      </c>
      <c r="K38" s="146">
        <v>8.34043336445949</v>
      </c>
      <c r="L38" s="156">
        <v>4.27788236396444</v>
      </c>
      <c r="M38" s="157">
        <v>0</v>
      </c>
      <c r="N38" s="146">
        <v>0</v>
      </c>
      <c r="O38" s="143">
        <f t="shared" si="1"/>
        <v>0</v>
      </c>
      <c r="P38" s="146">
        <v>0.00250000017695129</v>
      </c>
      <c r="Q38" s="146">
        <v>0.0020000000949949</v>
      </c>
      <c r="R38" s="144">
        <f t="shared" si="2"/>
        <v>0.00050000008195639</v>
      </c>
      <c r="S38" s="145">
        <v>0</v>
      </c>
      <c r="T38" s="146">
        <v>0</v>
      </c>
      <c r="U38" s="158">
        <v>0</v>
      </c>
      <c r="V38" s="159">
        <v>0</v>
      </c>
      <c r="W38" s="160">
        <v>8.44648577507079</v>
      </c>
      <c r="X38" s="12"/>
      <c r="Y38" s="12"/>
      <c r="Z38" s="150">
        <f t="shared" si="3"/>
        <v>8.419044591997134</v>
      </c>
      <c r="AB38" s="151">
        <v>0.00250000017695129</v>
      </c>
      <c r="AC38" s="151">
        <v>0.0020000000949949</v>
      </c>
      <c r="AD38" s="151">
        <v>0</v>
      </c>
      <c r="AE38" s="151">
        <v>0</v>
      </c>
      <c r="AF38" s="151">
        <v>0</v>
      </c>
      <c r="AG38" s="151"/>
    </row>
    <row r="39" spans="2:33" s="4" customFormat="1" ht="18" customHeight="1">
      <c r="B39" s="152" t="s">
        <v>105</v>
      </c>
      <c r="C39" s="153">
        <v>24</v>
      </c>
      <c r="D39" s="154" t="s">
        <v>2</v>
      </c>
      <c r="E39" s="155">
        <v>279.872619628906</v>
      </c>
      <c r="F39" s="146">
        <v>277.578155517578</v>
      </c>
      <c r="G39" s="146">
        <v>2.29447841644287</v>
      </c>
      <c r="H39" s="146">
        <v>82.5508575439453</v>
      </c>
      <c r="I39" s="146">
        <v>52.8503875732422</v>
      </c>
      <c r="J39" s="146">
        <f t="shared" si="0"/>
        <v>29.700469970703097</v>
      </c>
      <c r="K39" s="146">
        <v>8.22653440801331</v>
      </c>
      <c r="L39" s="156">
        <v>4.3570049292871</v>
      </c>
      <c r="M39" s="157">
        <v>0</v>
      </c>
      <c r="N39" s="146">
        <v>0</v>
      </c>
      <c r="O39" s="143">
        <f t="shared" si="1"/>
        <v>0</v>
      </c>
      <c r="P39" s="146">
        <v>0.0252499990165234</v>
      </c>
      <c r="Q39" s="146">
        <v>0.0207499992102385</v>
      </c>
      <c r="R39" s="144">
        <f t="shared" si="2"/>
        <v>0.004499999806284901</v>
      </c>
      <c r="S39" s="145">
        <v>0</v>
      </c>
      <c r="T39" s="146">
        <v>0</v>
      </c>
      <c r="U39" s="158">
        <v>0</v>
      </c>
      <c r="V39" s="159">
        <v>0</v>
      </c>
      <c r="W39" s="160">
        <v>8.46106286056634</v>
      </c>
      <c r="X39" s="12"/>
      <c r="Y39" s="12"/>
      <c r="Z39" s="150">
        <f t="shared" si="3"/>
        <v>8.433611652466915</v>
      </c>
      <c r="AB39" s="151">
        <v>0.0252499990165234</v>
      </c>
      <c r="AC39" s="151">
        <v>0.0207499992102385</v>
      </c>
      <c r="AD39" s="151">
        <v>0</v>
      </c>
      <c r="AE39" s="151">
        <v>0</v>
      </c>
      <c r="AF39" s="151">
        <v>0</v>
      </c>
      <c r="AG39" s="151"/>
    </row>
    <row r="40" spans="2:33" s="4" customFormat="1" ht="18" customHeight="1">
      <c r="B40" s="152" t="s">
        <v>106</v>
      </c>
      <c r="C40" s="153">
        <v>24</v>
      </c>
      <c r="D40" s="154" t="s">
        <v>2</v>
      </c>
      <c r="E40" s="155">
        <v>261.079193115234</v>
      </c>
      <c r="F40" s="146">
        <v>258.980499267578</v>
      </c>
      <c r="G40" s="146">
        <v>2.0986967086792</v>
      </c>
      <c r="H40" s="146">
        <v>85.234992980957</v>
      </c>
      <c r="I40" s="146">
        <v>53.1077995300293</v>
      </c>
      <c r="J40" s="146">
        <f t="shared" si="0"/>
        <v>32.127193450927706</v>
      </c>
      <c r="K40" s="146">
        <v>7.49426214376235</v>
      </c>
      <c r="L40" s="156">
        <v>4.35632176408056</v>
      </c>
      <c r="M40" s="157">
        <v>0</v>
      </c>
      <c r="N40" s="146">
        <v>0</v>
      </c>
      <c r="O40" s="143">
        <f t="shared" si="1"/>
        <v>0</v>
      </c>
      <c r="P40" s="146">
        <v>0.0519999973475933</v>
      </c>
      <c r="Q40" s="146">
        <v>0.0342500023543835</v>
      </c>
      <c r="R40" s="144">
        <f t="shared" si="2"/>
        <v>0.017749994993209797</v>
      </c>
      <c r="S40" s="145">
        <v>0</v>
      </c>
      <c r="T40" s="146">
        <v>0</v>
      </c>
      <c r="U40" s="158">
        <v>0</v>
      </c>
      <c r="V40" s="159">
        <v>0</v>
      </c>
      <c r="W40" s="160">
        <v>8.52327355001881</v>
      </c>
      <c r="X40" s="12"/>
      <c r="Y40" s="12"/>
      <c r="Z40" s="150">
        <f t="shared" si="3"/>
        <v>8.499198755361455</v>
      </c>
      <c r="AB40" s="151">
        <v>0.0519999973475933</v>
      </c>
      <c r="AC40" s="151">
        <v>0.0342500023543835</v>
      </c>
      <c r="AD40" s="151">
        <v>0</v>
      </c>
      <c r="AE40" s="151">
        <v>0</v>
      </c>
      <c r="AF40" s="151">
        <v>0</v>
      </c>
      <c r="AG40" s="151"/>
    </row>
    <row r="41" spans="2:33" s="4" customFormat="1" ht="18" customHeight="1">
      <c r="B41" s="152" t="s">
        <v>107</v>
      </c>
      <c r="C41" s="153">
        <v>24</v>
      </c>
      <c r="D41" s="154" t="s">
        <v>2</v>
      </c>
      <c r="E41" s="155">
        <v>260.717010498047</v>
      </c>
      <c r="F41" s="146">
        <v>258.578887939453</v>
      </c>
      <c r="G41" s="146">
        <v>2.13812255859375</v>
      </c>
      <c r="H41" s="146">
        <v>88.7203674316406</v>
      </c>
      <c r="I41" s="146">
        <v>54.8286552429199</v>
      </c>
      <c r="J41" s="146">
        <f t="shared" si="0"/>
        <v>33.891712188720696</v>
      </c>
      <c r="K41" s="146">
        <v>7.62973976064263</v>
      </c>
      <c r="L41" s="156">
        <v>4.33071279360679</v>
      </c>
      <c r="M41" s="157">
        <v>0</v>
      </c>
      <c r="N41" s="146">
        <v>0</v>
      </c>
      <c r="O41" s="143">
        <f t="shared" si="1"/>
        <v>0</v>
      </c>
      <c r="P41" s="146">
        <v>0.0285000000149012</v>
      </c>
      <c r="Q41" s="146">
        <v>0.0257500000298023</v>
      </c>
      <c r="R41" s="144">
        <f t="shared" si="2"/>
        <v>0.002749999985098898</v>
      </c>
      <c r="S41" s="145">
        <v>0</v>
      </c>
      <c r="T41" s="146">
        <v>0</v>
      </c>
      <c r="U41" s="158">
        <v>0</v>
      </c>
      <c r="V41" s="159">
        <v>0</v>
      </c>
      <c r="W41" s="160">
        <v>8.98016345322138</v>
      </c>
      <c r="X41" s="12"/>
      <c r="Y41" s="12"/>
      <c r="Z41" s="150">
        <f t="shared" si="3"/>
        <v>8.95337626713574</v>
      </c>
      <c r="AB41" s="151">
        <v>0.0285000000149012</v>
      </c>
      <c r="AC41" s="151">
        <v>0.0257500000298023</v>
      </c>
      <c r="AD41" s="151">
        <v>0</v>
      </c>
      <c r="AE41" s="151">
        <v>0</v>
      </c>
      <c r="AF41" s="151">
        <v>0</v>
      </c>
      <c r="AG41" s="151"/>
    </row>
    <row r="42" spans="2:33" s="4" customFormat="1" ht="18" customHeight="1">
      <c r="B42" s="152" t="s">
        <v>108</v>
      </c>
      <c r="C42" s="153">
        <v>24</v>
      </c>
      <c r="D42" s="154" t="s">
        <v>2</v>
      </c>
      <c r="E42" s="155">
        <v>284.489166259766</v>
      </c>
      <c r="F42" s="146">
        <v>282.142456054688</v>
      </c>
      <c r="G42" s="146">
        <v>2.34673023223877</v>
      </c>
      <c r="H42" s="146">
        <v>91.6827392578125</v>
      </c>
      <c r="I42" s="146">
        <v>57.4298477172852</v>
      </c>
      <c r="J42" s="146">
        <f t="shared" si="0"/>
        <v>34.2528915405273</v>
      </c>
      <c r="K42" s="146">
        <v>8.16524828944441</v>
      </c>
      <c r="L42" s="156">
        <v>4.35249658594232</v>
      </c>
      <c r="M42" s="157">
        <v>0</v>
      </c>
      <c r="N42" s="146">
        <v>0</v>
      </c>
      <c r="O42" s="143">
        <f t="shared" si="1"/>
        <v>0</v>
      </c>
      <c r="P42" s="146">
        <v>0.00674999970942736</v>
      </c>
      <c r="Q42" s="146">
        <v>0.00150000001303852</v>
      </c>
      <c r="R42" s="144">
        <f t="shared" si="2"/>
        <v>0.005249999696388841</v>
      </c>
      <c r="S42" s="145">
        <v>0</v>
      </c>
      <c r="T42" s="146">
        <v>0</v>
      </c>
      <c r="U42" s="158">
        <v>0</v>
      </c>
      <c r="V42" s="159">
        <v>0</v>
      </c>
      <c r="W42" s="160">
        <v>9.91391875949552</v>
      </c>
      <c r="X42" s="12"/>
      <c r="Y42" s="12"/>
      <c r="Z42" s="150">
        <f t="shared" si="3"/>
        <v>9.879347766065031</v>
      </c>
      <c r="AB42" s="151">
        <v>0.00674999970942736</v>
      </c>
      <c r="AC42" s="151">
        <v>0.00150000001303852</v>
      </c>
      <c r="AD42" s="151">
        <v>0</v>
      </c>
      <c r="AE42" s="151">
        <v>0</v>
      </c>
      <c r="AF42" s="151">
        <v>0</v>
      </c>
      <c r="AG42" s="151"/>
    </row>
    <row r="43" spans="2:33" s="4" customFormat="1" ht="18" customHeight="1">
      <c r="B43" s="152" t="s">
        <v>109</v>
      </c>
      <c r="C43" s="153">
        <v>24</v>
      </c>
      <c r="D43" s="154" t="s">
        <v>2</v>
      </c>
      <c r="E43" s="155">
        <v>281.178070068359</v>
      </c>
      <c r="F43" s="146">
        <v>278.833953857422</v>
      </c>
      <c r="G43" s="146">
        <v>2.34413623809814</v>
      </c>
      <c r="H43" s="146">
        <v>93.6315765380859</v>
      </c>
      <c r="I43" s="146">
        <v>57.5882682800293</v>
      </c>
      <c r="J43" s="146">
        <f t="shared" si="0"/>
        <v>36.0433082580566</v>
      </c>
      <c r="K43" s="146">
        <v>8.13259554532416</v>
      </c>
      <c r="L43" s="156">
        <v>4.40851826017271</v>
      </c>
      <c r="M43" s="157">
        <v>0</v>
      </c>
      <c r="N43" s="146">
        <v>0</v>
      </c>
      <c r="O43" s="143">
        <f t="shared" si="1"/>
        <v>0</v>
      </c>
      <c r="P43" s="146">
        <v>0.0562500022351742</v>
      </c>
      <c r="Q43" s="146">
        <v>0.00400000018998981</v>
      </c>
      <c r="R43" s="144">
        <f t="shared" si="2"/>
        <v>0.05225000204518439</v>
      </c>
      <c r="S43" s="145">
        <v>0</v>
      </c>
      <c r="T43" s="146">
        <v>0</v>
      </c>
      <c r="U43" s="158">
        <v>0</v>
      </c>
      <c r="V43" s="159">
        <v>0</v>
      </c>
      <c r="W43" s="160">
        <v>10.3050956095576</v>
      </c>
      <c r="X43" s="12"/>
      <c r="Y43" s="12"/>
      <c r="Z43" s="150">
        <f t="shared" si="3"/>
        <v>10.269581448114302</v>
      </c>
      <c r="AB43" s="151">
        <v>0.0562500022351742</v>
      </c>
      <c r="AC43" s="151">
        <v>0.00400000018998981</v>
      </c>
      <c r="AD43" s="151">
        <v>0</v>
      </c>
      <c r="AE43" s="151">
        <v>0</v>
      </c>
      <c r="AF43" s="151">
        <v>0</v>
      </c>
      <c r="AG43" s="151"/>
    </row>
    <row r="44" spans="2:33" s="4" customFormat="1" ht="18" customHeight="1">
      <c r="B44" s="152" t="s">
        <v>110</v>
      </c>
      <c r="C44" s="153">
        <v>24</v>
      </c>
      <c r="D44" s="154" t="s">
        <v>2</v>
      </c>
      <c r="E44" s="155">
        <v>283.084564208984</v>
      </c>
      <c r="F44" s="146">
        <v>280.755950927734</v>
      </c>
      <c r="G44" s="146">
        <v>2.32860660552979</v>
      </c>
      <c r="H44" s="146">
        <v>95.0850524902344</v>
      </c>
      <c r="I44" s="146">
        <v>58.0657691955566</v>
      </c>
      <c r="J44" s="146">
        <f t="shared" si="0"/>
        <v>37.019283294677805</v>
      </c>
      <c r="K44" s="146">
        <v>8.19462074653644</v>
      </c>
      <c r="L44" s="156">
        <v>4.39720257669155</v>
      </c>
      <c r="M44" s="157">
        <v>0</v>
      </c>
      <c r="N44" s="146">
        <v>0</v>
      </c>
      <c r="O44" s="143">
        <f t="shared" si="1"/>
        <v>0</v>
      </c>
      <c r="P44" s="146">
        <v>0.00975000020116568</v>
      </c>
      <c r="Q44" s="146">
        <v>0</v>
      </c>
      <c r="R44" s="144">
        <f t="shared" si="2"/>
        <v>0.00975000020116568</v>
      </c>
      <c r="S44" s="145">
        <v>0</v>
      </c>
      <c r="T44" s="146">
        <v>0</v>
      </c>
      <c r="U44" s="158">
        <v>0</v>
      </c>
      <c r="V44" s="159">
        <v>0</v>
      </c>
      <c r="W44" s="160">
        <v>10.652498380268</v>
      </c>
      <c r="X44" s="12"/>
      <c r="Y44" s="12"/>
      <c r="Z44" s="150">
        <f t="shared" si="3"/>
        <v>10.614800400137558</v>
      </c>
      <c r="AB44" s="151">
        <v>0.00975000020116568</v>
      </c>
      <c r="AC44" s="151">
        <v>0</v>
      </c>
      <c r="AD44" s="151">
        <v>0</v>
      </c>
      <c r="AE44" s="151">
        <v>0</v>
      </c>
      <c r="AF44" s="151">
        <v>0</v>
      </c>
      <c r="AG44" s="151"/>
    </row>
    <row r="45" spans="2:33" s="4" customFormat="1" ht="18" customHeight="1">
      <c r="B45" s="152" t="s">
        <v>111</v>
      </c>
      <c r="C45" s="153">
        <v>24</v>
      </c>
      <c r="D45" s="154" t="s">
        <v>2</v>
      </c>
      <c r="E45" s="155">
        <v>286.957214355469</v>
      </c>
      <c r="F45" s="146">
        <v>284.633026123047</v>
      </c>
      <c r="G45" s="146">
        <v>2.32417488098145</v>
      </c>
      <c r="H45" s="146">
        <v>95.3753890991211</v>
      </c>
      <c r="I45" s="146">
        <v>58.5161933898926</v>
      </c>
      <c r="J45" s="146">
        <f t="shared" si="0"/>
        <v>36.859195709228494</v>
      </c>
      <c r="K45" s="146">
        <v>8.13463713956685</v>
      </c>
      <c r="L45" s="156">
        <v>4.34331761712628</v>
      </c>
      <c r="M45" s="157">
        <v>0</v>
      </c>
      <c r="N45" s="146">
        <v>0</v>
      </c>
      <c r="O45" s="143">
        <f t="shared" si="1"/>
        <v>0</v>
      </c>
      <c r="P45" s="146">
        <v>0.00700000021606684</v>
      </c>
      <c r="Q45" s="146">
        <v>0.00500000035390258</v>
      </c>
      <c r="R45" s="144">
        <f t="shared" si="2"/>
        <v>0.00199999986216426</v>
      </c>
      <c r="S45" s="145">
        <v>0</v>
      </c>
      <c r="T45" s="146">
        <v>0</v>
      </c>
      <c r="U45" s="158">
        <v>0</v>
      </c>
      <c r="V45" s="159">
        <v>0</v>
      </c>
      <c r="W45" s="160">
        <v>10.7515422004313</v>
      </c>
      <c r="X45" s="12"/>
      <c r="Y45" s="12"/>
      <c r="Z45" s="150">
        <f t="shared" si="3"/>
        <v>10.713014772186185</v>
      </c>
      <c r="AB45" s="151">
        <v>0.00700000021606684</v>
      </c>
      <c r="AC45" s="151">
        <v>0.00500000035390258</v>
      </c>
      <c r="AD45" s="151">
        <v>0</v>
      </c>
      <c r="AE45" s="151">
        <v>0</v>
      </c>
      <c r="AF45" s="151">
        <v>0</v>
      </c>
      <c r="AG45" s="151"/>
    </row>
    <row r="46" spans="2:33" s="4" customFormat="1" ht="18" customHeight="1">
      <c r="B46" s="152" t="s">
        <v>112</v>
      </c>
      <c r="C46" s="153">
        <v>24</v>
      </c>
      <c r="D46" s="154" t="s">
        <v>2</v>
      </c>
      <c r="E46" s="155">
        <v>287.646545410156</v>
      </c>
      <c r="F46" s="146">
        <v>285.313049316406</v>
      </c>
      <c r="G46" s="146">
        <v>2.33347320556641</v>
      </c>
      <c r="H46" s="146">
        <v>94.9643936157227</v>
      </c>
      <c r="I46" s="146">
        <v>60.6207427978516</v>
      </c>
      <c r="J46" s="146">
        <f t="shared" si="0"/>
        <v>34.3436508178711</v>
      </c>
      <c r="K46" s="146">
        <v>8.24129661133763</v>
      </c>
      <c r="L46" s="156">
        <v>4.34895099498825</v>
      </c>
      <c r="M46" s="157">
        <v>0</v>
      </c>
      <c r="N46" s="146">
        <v>0</v>
      </c>
      <c r="O46" s="143">
        <f t="shared" si="1"/>
        <v>0</v>
      </c>
      <c r="P46" s="146">
        <v>0.0109999999403954</v>
      </c>
      <c r="Q46" s="146">
        <v>0.0020000000949949</v>
      </c>
      <c r="R46" s="144">
        <f t="shared" si="2"/>
        <v>0.008999999845400501</v>
      </c>
      <c r="S46" s="145">
        <v>0</v>
      </c>
      <c r="T46" s="146">
        <v>0</v>
      </c>
      <c r="U46" s="158">
        <v>0</v>
      </c>
      <c r="V46" s="159">
        <v>0</v>
      </c>
      <c r="W46" s="160">
        <v>10.0587484225441</v>
      </c>
      <c r="X46" s="12"/>
      <c r="Y46" s="12"/>
      <c r="Z46" s="150">
        <f t="shared" si="3"/>
        <v>10.02029078105231</v>
      </c>
      <c r="AB46" s="151">
        <v>0.0109999999403954</v>
      </c>
      <c r="AC46" s="151">
        <v>0.0020000000949949</v>
      </c>
      <c r="AD46" s="151">
        <v>0</v>
      </c>
      <c r="AE46" s="151">
        <v>0</v>
      </c>
      <c r="AF46" s="151">
        <v>0</v>
      </c>
      <c r="AG46" s="151"/>
    </row>
    <row r="47" spans="2:33" s="4" customFormat="1" ht="18" customHeight="1">
      <c r="B47" s="152" t="s">
        <v>113</v>
      </c>
      <c r="C47" s="153">
        <v>24</v>
      </c>
      <c r="D47" s="154" t="s">
        <v>2</v>
      </c>
      <c r="E47" s="155">
        <v>281.947143554688</v>
      </c>
      <c r="F47" s="146">
        <v>279.803924560547</v>
      </c>
      <c r="G47" s="146">
        <v>2.14324188232422</v>
      </c>
      <c r="H47" s="146">
        <v>94.3719253540039</v>
      </c>
      <c r="I47" s="146">
        <v>57.8375015258789</v>
      </c>
      <c r="J47" s="146">
        <f t="shared" si="0"/>
        <v>36.53442382812501</v>
      </c>
      <c r="K47" s="146">
        <v>8.12860048758163</v>
      </c>
      <c r="L47" s="156">
        <v>4.40211115516846</v>
      </c>
      <c r="M47" s="157">
        <v>0</v>
      </c>
      <c r="N47" s="146">
        <v>0</v>
      </c>
      <c r="O47" s="143">
        <f t="shared" si="1"/>
        <v>0</v>
      </c>
      <c r="P47" s="146">
        <v>0.0132499998435378</v>
      </c>
      <c r="Q47" s="146">
        <v>0.00674999970942736</v>
      </c>
      <c r="R47" s="144">
        <f t="shared" si="2"/>
        <v>0.00650000013411044</v>
      </c>
      <c r="S47" s="145">
        <v>0</v>
      </c>
      <c r="T47" s="146">
        <v>0</v>
      </c>
      <c r="U47" s="158">
        <v>0</v>
      </c>
      <c r="V47" s="159">
        <v>0</v>
      </c>
      <c r="W47" s="160">
        <v>10.4611421298808</v>
      </c>
      <c r="X47" s="12"/>
      <c r="Y47" s="12"/>
      <c r="Z47" s="150">
        <f t="shared" si="3"/>
        <v>10.424734871600098</v>
      </c>
      <c r="AB47" s="151">
        <v>0.0132499998435378</v>
      </c>
      <c r="AC47" s="151">
        <v>0.00674999970942736</v>
      </c>
      <c r="AD47" s="151">
        <v>0</v>
      </c>
      <c r="AE47" s="151">
        <v>0</v>
      </c>
      <c r="AF47" s="151">
        <v>0</v>
      </c>
      <c r="AG47" s="151"/>
    </row>
    <row r="48" spans="2:33" s="4" customFormat="1" ht="18" customHeight="1">
      <c r="B48" s="152" t="s">
        <v>114</v>
      </c>
      <c r="C48" s="153">
        <v>24</v>
      </c>
      <c r="D48" s="154" t="s">
        <v>2</v>
      </c>
      <c r="E48" s="155">
        <v>283.031890869141</v>
      </c>
      <c r="F48" s="146">
        <v>280.877014160156</v>
      </c>
      <c r="G48" s="146">
        <v>2.15484809875488</v>
      </c>
      <c r="H48" s="146">
        <v>95.7289962768555</v>
      </c>
      <c r="I48" s="146">
        <v>58.2005996704102</v>
      </c>
      <c r="J48" s="146">
        <f t="shared" si="0"/>
        <v>37.5283966064453</v>
      </c>
      <c r="K48" s="146">
        <v>8.19908563230804</v>
      </c>
      <c r="L48" s="156">
        <v>4.40101347157147</v>
      </c>
      <c r="M48" s="157">
        <v>0</v>
      </c>
      <c r="N48" s="146">
        <v>0</v>
      </c>
      <c r="O48" s="143">
        <f t="shared" si="1"/>
        <v>0</v>
      </c>
      <c r="P48" s="146">
        <v>0.00325000006705523</v>
      </c>
      <c r="Q48" s="146">
        <v>0.000500000023748726</v>
      </c>
      <c r="R48" s="144">
        <f t="shared" si="2"/>
        <v>0.002750000043306504</v>
      </c>
      <c r="S48" s="145">
        <v>0</v>
      </c>
      <c r="T48" s="146">
        <v>0</v>
      </c>
      <c r="U48" s="158">
        <v>0</v>
      </c>
      <c r="V48" s="159">
        <v>0</v>
      </c>
      <c r="W48" s="160">
        <v>10.7855471997978</v>
      </c>
      <c r="X48" s="12"/>
      <c r="Y48" s="12"/>
      <c r="Z48" s="150">
        <f t="shared" si="3"/>
        <v>10.747148169487996</v>
      </c>
      <c r="AB48" s="151">
        <v>0.00325000006705523</v>
      </c>
      <c r="AC48" s="151">
        <v>0.000500000023748726</v>
      </c>
      <c r="AD48" s="151">
        <v>0</v>
      </c>
      <c r="AE48" s="151">
        <v>0</v>
      </c>
      <c r="AF48" s="151">
        <v>0</v>
      </c>
      <c r="AG48" s="151"/>
    </row>
    <row r="49" spans="2:33" s="4" customFormat="1" ht="18" customHeight="1">
      <c r="B49" s="152" t="s">
        <v>115</v>
      </c>
      <c r="C49" s="153">
        <v>24</v>
      </c>
      <c r="D49" s="154" t="s">
        <v>2</v>
      </c>
      <c r="E49" s="155">
        <v>281.987396240234</v>
      </c>
      <c r="F49" s="146">
        <v>279.830718994141</v>
      </c>
      <c r="G49" s="146">
        <v>2.15666198730469</v>
      </c>
      <c r="H49" s="146">
        <v>95.2154693603516</v>
      </c>
      <c r="I49" s="146">
        <v>57.9470520019531</v>
      </c>
      <c r="J49" s="146">
        <f t="shared" si="0"/>
        <v>37.26841735839851</v>
      </c>
      <c r="K49" s="146">
        <v>8.20118435958401</v>
      </c>
      <c r="L49" s="156">
        <v>4.40474079419525</v>
      </c>
      <c r="M49" s="157">
        <v>0</v>
      </c>
      <c r="N49" s="146">
        <v>0</v>
      </c>
      <c r="O49" s="143">
        <f t="shared" si="1"/>
        <v>0</v>
      </c>
      <c r="P49" s="146">
        <v>0.0197500009089708</v>
      </c>
      <c r="Q49" s="146">
        <v>0.00725000025704503</v>
      </c>
      <c r="R49" s="144">
        <f t="shared" si="2"/>
        <v>0.012500000651925771</v>
      </c>
      <c r="S49" s="145">
        <v>0</v>
      </c>
      <c r="T49" s="146">
        <v>0</v>
      </c>
      <c r="U49" s="158">
        <v>0</v>
      </c>
      <c r="V49" s="159">
        <v>0</v>
      </c>
      <c r="W49" s="160">
        <v>10.6718816490243</v>
      </c>
      <c r="X49" s="12"/>
      <c r="Y49" s="12"/>
      <c r="Z49" s="150">
        <f t="shared" si="3"/>
        <v>10.634197061419911</v>
      </c>
      <c r="AB49" s="151">
        <v>0.0197500009089708</v>
      </c>
      <c r="AC49" s="151">
        <v>0.00725000025704503</v>
      </c>
      <c r="AD49" s="151">
        <v>0</v>
      </c>
      <c r="AE49" s="151">
        <v>0</v>
      </c>
      <c r="AF49" s="151">
        <v>0</v>
      </c>
      <c r="AG49" s="151"/>
    </row>
    <row r="50" spans="2:33" s="4" customFormat="1" ht="18" customHeight="1">
      <c r="B50" s="152" t="s">
        <v>116</v>
      </c>
      <c r="C50" s="153">
        <v>24</v>
      </c>
      <c r="D50" s="154" t="s">
        <v>2</v>
      </c>
      <c r="E50" s="155">
        <v>282.771850585938</v>
      </c>
      <c r="F50" s="146">
        <v>280.641296386719</v>
      </c>
      <c r="G50" s="146">
        <v>2.13057136535645</v>
      </c>
      <c r="H50" s="146">
        <v>95.2502746582031</v>
      </c>
      <c r="I50" s="146">
        <v>57.8997535705566</v>
      </c>
      <c r="J50" s="146">
        <f t="shared" si="0"/>
        <v>37.3505210876465</v>
      </c>
      <c r="K50" s="146">
        <v>8.22701821540157</v>
      </c>
      <c r="L50" s="156">
        <v>4.38192708776498</v>
      </c>
      <c r="M50" s="157">
        <v>0</v>
      </c>
      <c r="N50" s="146">
        <v>0</v>
      </c>
      <c r="O50" s="143">
        <f t="shared" si="1"/>
        <v>0</v>
      </c>
      <c r="P50" s="146">
        <v>0.0117499995976686</v>
      </c>
      <c r="Q50" s="146">
        <v>0</v>
      </c>
      <c r="R50" s="144">
        <f t="shared" si="2"/>
        <v>0.0117499995976686</v>
      </c>
      <c r="S50" s="145">
        <v>0</v>
      </c>
      <c r="T50" s="146">
        <v>0</v>
      </c>
      <c r="U50" s="158">
        <v>0</v>
      </c>
      <c r="V50" s="159">
        <v>0</v>
      </c>
      <c r="W50" s="160">
        <v>10.7230895955275</v>
      </c>
      <c r="X50" s="12"/>
      <c r="Y50" s="12"/>
      <c r="Z50" s="150">
        <f t="shared" si="3"/>
        <v>10.685034531406398</v>
      </c>
      <c r="AB50" s="151">
        <v>0.0117499995976686</v>
      </c>
      <c r="AC50" s="151">
        <v>0</v>
      </c>
      <c r="AD50" s="151">
        <v>0</v>
      </c>
      <c r="AE50" s="151">
        <v>0</v>
      </c>
      <c r="AF50" s="151">
        <v>0</v>
      </c>
      <c r="AG50" s="151"/>
    </row>
    <row r="51" spans="2:33" s="4" customFormat="1" ht="18" customHeight="1">
      <c r="B51" s="161" t="s">
        <v>117</v>
      </c>
      <c r="C51" s="162">
        <v>24</v>
      </c>
      <c r="D51" s="163" t="s">
        <v>2</v>
      </c>
      <c r="E51" s="164">
        <v>286.353240966797</v>
      </c>
      <c r="F51" s="165">
        <v>284.211395263672</v>
      </c>
      <c r="G51" s="165">
        <v>2.14185428619385</v>
      </c>
      <c r="H51" s="165">
        <v>95.1149520874023</v>
      </c>
      <c r="I51" s="165">
        <v>57.7747497558594</v>
      </c>
      <c r="J51" s="165">
        <f t="shared" si="0"/>
        <v>37.3402023315429</v>
      </c>
      <c r="K51" s="165">
        <v>8.2116852895426</v>
      </c>
      <c r="L51" s="166">
        <v>4.37112772887719</v>
      </c>
      <c r="M51" s="157">
        <v>0</v>
      </c>
      <c r="N51" s="146">
        <v>0</v>
      </c>
      <c r="O51" s="143">
        <f t="shared" si="1"/>
        <v>0</v>
      </c>
      <c r="P51" s="146">
        <v>0.008500000461936</v>
      </c>
      <c r="Q51" s="146">
        <v>0.00350000010803342</v>
      </c>
      <c r="R51" s="144">
        <f t="shared" si="2"/>
        <v>0.00500000035390258</v>
      </c>
      <c r="S51" s="158">
        <v>0</v>
      </c>
      <c r="T51" s="165">
        <v>0</v>
      </c>
      <c r="U51" s="158">
        <v>0</v>
      </c>
      <c r="V51" s="159">
        <v>0</v>
      </c>
      <c r="W51" s="160">
        <v>10.854608636537</v>
      </c>
      <c r="X51" s="12"/>
      <c r="Y51" s="12"/>
      <c r="Z51" s="150">
        <f t="shared" si="3"/>
        <v>10.816232555506968</v>
      </c>
      <c r="AB51" s="151">
        <v>0.008500000461936</v>
      </c>
      <c r="AC51" s="151">
        <v>0.00350000010803342</v>
      </c>
      <c r="AD51" s="151">
        <v>0</v>
      </c>
      <c r="AE51" s="151">
        <v>0</v>
      </c>
      <c r="AF51" s="151">
        <v>0</v>
      </c>
      <c r="AG51" s="151"/>
    </row>
    <row r="52" spans="2:33" s="4" customFormat="1" ht="18" customHeight="1">
      <c r="B52" s="152" t="s">
        <v>118</v>
      </c>
      <c r="C52" s="153">
        <v>24</v>
      </c>
      <c r="D52" s="154" t="s">
        <v>2</v>
      </c>
      <c r="E52" s="155">
        <v>291.627136230469</v>
      </c>
      <c r="F52" s="146">
        <v>289.440704345703</v>
      </c>
      <c r="G52" s="146">
        <v>2.18644237518311</v>
      </c>
      <c r="H52" s="146">
        <v>95.2618026733398</v>
      </c>
      <c r="I52" s="146">
        <v>58.6330490112305</v>
      </c>
      <c r="J52" s="146">
        <f t="shared" si="0"/>
        <v>36.628753662109304</v>
      </c>
      <c r="K52" s="146">
        <v>8.34905680569654</v>
      </c>
      <c r="L52" s="156">
        <v>4.31309758540745</v>
      </c>
      <c r="M52" s="157">
        <v>0</v>
      </c>
      <c r="N52" s="146">
        <v>0</v>
      </c>
      <c r="O52" s="143">
        <f t="shared" si="1"/>
        <v>0</v>
      </c>
      <c r="P52" s="146">
        <v>0.00500000035390258</v>
      </c>
      <c r="Q52" s="146">
        <v>0.00249999994412065</v>
      </c>
      <c r="R52" s="144">
        <f t="shared" si="2"/>
        <v>0.0025000004097819302</v>
      </c>
      <c r="S52" s="145">
        <v>0</v>
      </c>
      <c r="T52" s="146">
        <v>0</v>
      </c>
      <c r="U52" s="158">
        <v>0</v>
      </c>
      <c r="V52" s="159">
        <v>0</v>
      </c>
      <c r="W52" s="160">
        <v>10.8503892176402</v>
      </c>
      <c r="X52" s="12"/>
      <c r="Y52" s="12"/>
      <c r="Z52" s="150">
        <f t="shared" si="3"/>
        <v>10.810135702031442</v>
      </c>
      <c r="AB52" s="151">
        <v>0.00500000035390258</v>
      </c>
      <c r="AC52" s="151">
        <v>0.00249999994412065</v>
      </c>
      <c r="AD52" s="151">
        <v>0</v>
      </c>
      <c r="AE52" s="151">
        <v>0</v>
      </c>
      <c r="AF52" s="151">
        <v>0</v>
      </c>
      <c r="AG52" s="151"/>
    </row>
    <row r="53" spans="2:33" s="4" customFormat="1" ht="18" customHeight="1">
      <c r="B53" s="152" t="s">
        <v>119</v>
      </c>
      <c r="C53" s="153">
        <v>24</v>
      </c>
      <c r="D53" s="154" t="s">
        <v>2</v>
      </c>
      <c r="E53" s="155">
        <v>284.161499023438</v>
      </c>
      <c r="F53" s="146">
        <v>282.025665283203</v>
      </c>
      <c r="G53" s="146">
        <v>2.1358366012573198</v>
      </c>
      <c r="H53" s="146">
        <v>95.2497177124023</v>
      </c>
      <c r="I53" s="146">
        <v>58.178035736084</v>
      </c>
      <c r="J53" s="146">
        <f t="shared" si="0"/>
        <v>37.0716819763183</v>
      </c>
      <c r="K53" s="146">
        <v>8.23757749398991</v>
      </c>
      <c r="L53" s="156">
        <v>4.37486508017171</v>
      </c>
      <c r="M53" s="157">
        <v>0</v>
      </c>
      <c r="N53" s="146">
        <v>0</v>
      </c>
      <c r="O53" s="143">
        <f t="shared" si="1"/>
        <v>0</v>
      </c>
      <c r="P53" s="146">
        <v>0.0127499997615814</v>
      </c>
      <c r="Q53" s="146">
        <v>0.004250000230968</v>
      </c>
      <c r="R53" s="144">
        <f t="shared" si="2"/>
        <v>0.0084999995306134</v>
      </c>
      <c r="S53" s="145">
        <v>0</v>
      </c>
      <c r="T53" s="146">
        <v>0</v>
      </c>
      <c r="U53" s="158">
        <v>0</v>
      </c>
      <c r="V53" s="159">
        <v>0</v>
      </c>
      <c r="W53" s="160">
        <v>10.6969621810847</v>
      </c>
      <c r="X53" s="12"/>
      <c r="Y53" s="12"/>
      <c r="Z53" s="150">
        <f t="shared" si="3"/>
        <v>10.658603333376504</v>
      </c>
      <c r="AB53" s="151">
        <v>0.0127499997615814</v>
      </c>
      <c r="AC53" s="151">
        <v>0.004250000230968</v>
      </c>
      <c r="AD53" s="151">
        <v>0</v>
      </c>
      <c r="AE53" s="151">
        <v>0</v>
      </c>
      <c r="AF53" s="151">
        <v>0</v>
      </c>
      <c r="AG53" s="151"/>
    </row>
    <row r="54" spans="2:33" s="4" customFormat="1" ht="18" customHeight="1">
      <c r="B54" s="161" t="s">
        <v>120</v>
      </c>
      <c r="C54" s="162">
        <v>24</v>
      </c>
      <c r="D54" s="163" t="s">
        <v>2</v>
      </c>
      <c r="E54" s="164">
        <v>285.252868652344</v>
      </c>
      <c r="F54" s="165">
        <v>283.115173339844</v>
      </c>
      <c r="G54" s="165">
        <v>2.13770866394043</v>
      </c>
      <c r="H54" s="165">
        <v>94.9592742919922</v>
      </c>
      <c r="I54" s="165">
        <v>58.6803398132324</v>
      </c>
      <c r="J54" s="165">
        <f t="shared" si="0"/>
        <v>36.2789344787598</v>
      </c>
      <c r="K54" s="165">
        <v>8.34292472938976</v>
      </c>
      <c r="L54" s="166">
        <v>4.29339337470376</v>
      </c>
      <c r="M54" s="157">
        <v>0</v>
      </c>
      <c r="N54" s="146">
        <v>0</v>
      </c>
      <c r="O54" s="143">
        <f t="shared" si="1"/>
        <v>0</v>
      </c>
      <c r="P54" s="146">
        <v>0.00824999995529652</v>
      </c>
      <c r="Q54" s="146">
        <v>0.000500000023748726</v>
      </c>
      <c r="R54" s="144">
        <f t="shared" si="2"/>
        <v>0.007749999931547794</v>
      </c>
      <c r="S54" s="158">
        <v>0</v>
      </c>
      <c r="T54" s="165">
        <v>0</v>
      </c>
      <c r="U54" s="158">
        <v>0</v>
      </c>
      <c r="V54" s="159">
        <v>0</v>
      </c>
      <c r="W54" s="160">
        <v>10.5132812459182</v>
      </c>
      <c r="X54" s="12"/>
      <c r="Y54" s="12"/>
      <c r="Z54" s="150">
        <f t="shared" si="3"/>
        <v>10.474110819071317</v>
      </c>
      <c r="AB54" s="151">
        <v>0.00824999995529652</v>
      </c>
      <c r="AC54" s="151">
        <v>0.000500000023748726</v>
      </c>
      <c r="AD54" s="151">
        <v>0</v>
      </c>
      <c r="AE54" s="151">
        <v>0</v>
      </c>
      <c r="AF54" s="151">
        <v>0</v>
      </c>
      <c r="AG54" s="151"/>
    </row>
    <row r="55" spans="2:33" s="4" customFormat="1" ht="18" customHeight="1">
      <c r="B55" s="152" t="s">
        <v>121</v>
      </c>
      <c r="C55" s="153">
        <v>24</v>
      </c>
      <c r="D55" s="154" t="s">
        <v>2</v>
      </c>
      <c r="E55" s="155">
        <v>285.868743896484</v>
      </c>
      <c r="F55" s="146">
        <v>283.694061279297</v>
      </c>
      <c r="G55" s="146">
        <v>2.17469501495361</v>
      </c>
      <c r="H55" s="146">
        <v>95.263427734375</v>
      </c>
      <c r="I55" s="146">
        <v>58.6015853881836</v>
      </c>
      <c r="J55" s="146">
        <f t="shared" si="0"/>
        <v>36.6618423461914</v>
      </c>
      <c r="K55" s="146">
        <v>8.205212846229</v>
      </c>
      <c r="L55" s="156">
        <v>4.35839800282216</v>
      </c>
      <c r="M55" s="157">
        <v>0</v>
      </c>
      <c r="N55" s="146">
        <v>0</v>
      </c>
      <c r="O55" s="143">
        <f t="shared" si="1"/>
        <v>0</v>
      </c>
      <c r="P55" s="146">
        <v>0.0187500007450581</v>
      </c>
      <c r="Q55" s="146">
        <v>0.00725000025704503</v>
      </c>
      <c r="R55" s="144">
        <f t="shared" si="2"/>
        <v>0.01150000048801307</v>
      </c>
      <c r="S55" s="145">
        <v>0</v>
      </c>
      <c r="T55" s="146">
        <v>0</v>
      </c>
      <c r="U55" s="158">
        <v>0</v>
      </c>
      <c r="V55" s="159">
        <v>0</v>
      </c>
      <c r="W55" s="160">
        <v>10.646360132566</v>
      </c>
      <c r="X55" s="12"/>
      <c r="Y55" s="12"/>
      <c r="Z55" s="150">
        <f t="shared" si="3"/>
        <v>10.607914669519946</v>
      </c>
      <c r="AB55" s="151">
        <v>0.0187500007450581</v>
      </c>
      <c r="AC55" s="151">
        <v>0.00725000025704503</v>
      </c>
      <c r="AD55" s="151">
        <v>0</v>
      </c>
      <c r="AE55" s="151">
        <v>0</v>
      </c>
      <c r="AF55" s="151">
        <v>0</v>
      </c>
      <c r="AG55" s="151"/>
    </row>
    <row r="56" spans="2:33" s="4" customFormat="1" ht="18" customHeight="1">
      <c r="B56" s="152" t="s">
        <v>122</v>
      </c>
      <c r="C56" s="153">
        <v>24</v>
      </c>
      <c r="D56" s="154" t="s">
        <v>2</v>
      </c>
      <c r="E56" s="155">
        <v>283.914337158203</v>
      </c>
      <c r="F56" s="146">
        <v>281.687652587891</v>
      </c>
      <c r="G56" s="146">
        <v>2.2266731262207</v>
      </c>
      <c r="H56" s="146">
        <v>95.1096801757813</v>
      </c>
      <c r="I56" s="146">
        <v>58.160888671875</v>
      </c>
      <c r="J56" s="146">
        <f t="shared" si="0"/>
        <v>36.94879150390631</v>
      </c>
      <c r="K56" s="146">
        <v>8.23930303315484</v>
      </c>
      <c r="L56" s="156">
        <v>4.39256112553516</v>
      </c>
      <c r="M56" s="157">
        <v>0</v>
      </c>
      <c r="N56" s="146">
        <v>0</v>
      </c>
      <c r="O56" s="143">
        <f t="shared" si="1"/>
        <v>0</v>
      </c>
      <c r="P56" s="146">
        <v>0.00300000002607703</v>
      </c>
      <c r="Q56" s="146">
        <v>0.000750000006519258</v>
      </c>
      <c r="R56" s="144">
        <f t="shared" si="2"/>
        <v>0.002250000019557772</v>
      </c>
      <c r="S56" s="145">
        <v>0</v>
      </c>
      <c r="T56" s="146">
        <v>0</v>
      </c>
      <c r="U56" s="158">
        <v>0</v>
      </c>
      <c r="V56" s="159">
        <v>0</v>
      </c>
      <c r="W56" s="160">
        <v>10.6578403049045</v>
      </c>
      <c r="X56" s="12"/>
      <c r="Y56" s="12"/>
      <c r="Z56" s="150">
        <f t="shared" si="3"/>
        <v>10.619797602029497</v>
      </c>
      <c r="AB56" s="151">
        <v>0.00300000002607703</v>
      </c>
      <c r="AC56" s="151">
        <v>0.000750000006519258</v>
      </c>
      <c r="AD56" s="151">
        <v>0</v>
      </c>
      <c r="AE56" s="151">
        <v>0</v>
      </c>
      <c r="AF56" s="151">
        <v>0</v>
      </c>
      <c r="AG56" s="151"/>
    </row>
    <row r="57" spans="2:33" s="4" customFormat="1" ht="18" customHeight="1">
      <c r="B57" s="152" t="s">
        <v>123</v>
      </c>
      <c r="C57" s="153">
        <v>24</v>
      </c>
      <c r="D57" s="154" t="s">
        <v>2</v>
      </c>
      <c r="E57" s="155">
        <v>284.782073974609</v>
      </c>
      <c r="F57" s="146">
        <v>282.570526123047</v>
      </c>
      <c r="G57" s="146">
        <v>2.21156024932861</v>
      </c>
      <c r="H57" s="146">
        <v>95.20849609375</v>
      </c>
      <c r="I57" s="146">
        <v>58.3315544128418</v>
      </c>
      <c r="J57" s="146">
        <f t="shared" si="0"/>
        <v>36.8769416809082</v>
      </c>
      <c r="K57" s="146">
        <v>8.27634955065418</v>
      </c>
      <c r="L57" s="156">
        <v>4.36284769363809</v>
      </c>
      <c r="M57" s="157">
        <v>0</v>
      </c>
      <c r="N57" s="146">
        <v>0</v>
      </c>
      <c r="O57" s="143">
        <f t="shared" si="1"/>
        <v>0</v>
      </c>
      <c r="P57" s="146">
        <v>0.0152500001713634</v>
      </c>
      <c r="Q57" s="146">
        <v>0.00824999995529652</v>
      </c>
      <c r="R57" s="144">
        <f t="shared" si="2"/>
        <v>0.007000000216066881</v>
      </c>
      <c r="S57" s="145">
        <v>0</v>
      </c>
      <c r="T57" s="146">
        <v>0</v>
      </c>
      <c r="U57" s="158">
        <v>0</v>
      </c>
      <c r="V57" s="159">
        <v>0</v>
      </c>
      <c r="W57" s="160">
        <v>10.6695482584402</v>
      </c>
      <c r="X57" s="12"/>
      <c r="Y57" s="12"/>
      <c r="Z57" s="150">
        <f t="shared" si="3"/>
        <v>10.630894957569733</v>
      </c>
      <c r="AB57" s="151">
        <v>0.0152500001713634</v>
      </c>
      <c r="AC57" s="151">
        <v>0.00824999995529652</v>
      </c>
      <c r="AD57" s="151">
        <v>0</v>
      </c>
      <c r="AE57" s="151">
        <v>0</v>
      </c>
      <c r="AF57" s="151">
        <v>0</v>
      </c>
      <c r="AG57" s="151"/>
    </row>
    <row r="58" spans="2:33" s="4" customFormat="1" ht="18" customHeight="1">
      <c r="B58" s="152" t="s">
        <v>124</v>
      </c>
      <c r="C58" s="153">
        <v>24</v>
      </c>
      <c r="D58" s="154" t="s">
        <v>2</v>
      </c>
      <c r="E58" s="155">
        <v>287.104644775391</v>
      </c>
      <c r="F58" s="146">
        <v>284.881103515625</v>
      </c>
      <c r="G58" s="146">
        <v>2.22354316711426</v>
      </c>
      <c r="H58" s="146">
        <v>95.0489883422852</v>
      </c>
      <c r="I58" s="146">
        <v>58.8157043457031</v>
      </c>
      <c r="J58" s="146">
        <f t="shared" si="0"/>
        <v>36.2332839965821</v>
      </c>
      <c r="K58" s="146">
        <v>8.36988483532096</v>
      </c>
      <c r="L58" s="156">
        <v>4.31408708092013</v>
      </c>
      <c r="M58" s="157">
        <v>0</v>
      </c>
      <c r="N58" s="146">
        <v>0</v>
      </c>
      <c r="O58" s="143">
        <f t="shared" si="1"/>
        <v>0</v>
      </c>
      <c r="P58" s="146">
        <v>0.008500000461936</v>
      </c>
      <c r="Q58" s="146">
        <v>0.00650000013411045</v>
      </c>
      <c r="R58" s="144">
        <f t="shared" si="2"/>
        <v>0.0020000003278255506</v>
      </c>
      <c r="S58" s="145">
        <v>0</v>
      </c>
      <c r="T58" s="146">
        <v>0</v>
      </c>
      <c r="U58" s="158">
        <v>0</v>
      </c>
      <c r="V58" s="159">
        <v>0</v>
      </c>
      <c r="W58" s="160">
        <v>10.5730264316922</v>
      </c>
      <c r="X58" s="12"/>
      <c r="Y58" s="12"/>
      <c r="Z58" s="150">
        <f t="shared" si="3"/>
        <v>10.533523276219434</v>
      </c>
      <c r="AB58" s="151">
        <v>0.008500000461936</v>
      </c>
      <c r="AC58" s="151">
        <v>0.00650000013411045</v>
      </c>
      <c r="AD58" s="151">
        <v>0</v>
      </c>
      <c r="AE58" s="151">
        <v>0</v>
      </c>
      <c r="AF58" s="151">
        <v>0</v>
      </c>
      <c r="AG58" s="151"/>
    </row>
    <row r="59" spans="2:33" s="4" customFormat="1" ht="18" customHeight="1">
      <c r="B59" s="152" t="s">
        <v>125</v>
      </c>
      <c r="C59" s="153">
        <v>24</v>
      </c>
      <c r="D59" s="154" t="s">
        <v>2</v>
      </c>
      <c r="E59" s="155">
        <v>288.442230224609</v>
      </c>
      <c r="F59" s="146">
        <v>286.219665527344</v>
      </c>
      <c r="G59" s="146">
        <v>2.22256374359131</v>
      </c>
      <c r="H59" s="146">
        <v>95.1546173095703</v>
      </c>
      <c r="I59" s="146">
        <v>59.363353729248</v>
      </c>
      <c r="J59" s="146">
        <f t="shared" si="0"/>
        <v>35.7912635803223</v>
      </c>
      <c r="K59" s="146">
        <v>8.32741614984334</v>
      </c>
      <c r="L59" s="156">
        <v>4.29725380513914</v>
      </c>
      <c r="M59" s="157">
        <v>0</v>
      </c>
      <c r="N59" s="146">
        <v>0</v>
      </c>
      <c r="O59" s="143">
        <f t="shared" si="1"/>
        <v>0</v>
      </c>
      <c r="P59" s="146">
        <v>0.00450000027194619</v>
      </c>
      <c r="Q59" s="146">
        <v>0.00175000005401671</v>
      </c>
      <c r="R59" s="144">
        <f t="shared" si="2"/>
        <v>0.00275000021792948</v>
      </c>
      <c r="S59" s="145">
        <v>0</v>
      </c>
      <c r="T59" s="146">
        <v>0</v>
      </c>
      <c r="U59" s="158">
        <v>0</v>
      </c>
      <c r="V59" s="159">
        <v>0</v>
      </c>
      <c r="W59" s="160">
        <v>10.4953047538357</v>
      </c>
      <c r="X59" s="12"/>
      <c r="Y59" s="12"/>
      <c r="Z59" s="150">
        <f t="shared" si="3"/>
        <v>10.455650783974868</v>
      </c>
      <c r="AB59" s="151">
        <v>0.00450000027194619</v>
      </c>
      <c r="AC59" s="151">
        <v>0.00175000005401671</v>
      </c>
      <c r="AD59" s="151">
        <v>0</v>
      </c>
      <c r="AE59" s="151">
        <v>0</v>
      </c>
      <c r="AF59" s="151">
        <v>0</v>
      </c>
      <c r="AG59" s="151"/>
    </row>
    <row r="60" spans="2:33" s="4" customFormat="1" ht="18" customHeight="1" thickBot="1">
      <c r="B60" s="161" t="s">
        <v>126</v>
      </c>
      <c r="C60" s="162">
        <v>24</v>
      </c>
      <c r="D60" s="163" t="s">
        <v>2</v>
      </c>
      <c r="E60" s="164">
        <v>282.977142333984</v>
      </c>
      <c r="F60" s="165">
        <v>280.829376220703</v>
      </c>
      <c r="G60" s="165">
        <v>2.14774990081787</v>
      </c>
      <c r="H60" s="165">
        <v>95.2495346069336</v>
      </c>
      <c r="I60" s="165">
        <v>58.7015266418457</v>
      </c>
      <c r="J60" s="165">
        <f t="shared" si="0"/>
        <v>36.54800796508789</v>
      </c>
      <c r="K60" s="165">
        <v>8.27397609857985</v>
      </c>
      <c r="L60" s="166">
        <v>4.35436526158958</v>
      </c>
      <c r="M60" s="157">
        <v>0</v>
      </c>
      <c r="N60" s="146">
        <v>0</v>
      </c>
      <c r="O60" s="143">
        <f t="shared" si="1"/>
        <v>0</v>
      </c>
      <c r="P60" s="146">
        <v>0.00499999988824129</v>
      </c>
      <c r="Q60" s="146">
        <v>0.0020000000949949</v>
      </c>
      <c r="R60" s="144">
        <f t="shared" si="2"/>
        <v>0.00299999979324639</v>
      </c>
      <c r="S60" s="158">
        <v>0</v>
      </c>
      <c r="T60" s="165">
        <v>0</v>
      </c>
      <c r="U60" s="158">
        <v>0</v>
      </c>
      <c r="V60" s="159">
        <v>0</v>
      </c>
      <c r="W60" s="160">
        <v>10.5067976819213</v>
      </c>
      <c r="X60" s="12"/>
      <c r="Y60" s="12"/>
      <c r="Z60" s="150">
        <f t="shared" si="3"/>
        <v>10.468328001679474</v>
      </c>
      <c r="AB60" s="151">
        <v>0.00499999988824129</v>
      </c>
      <c r="AC60" s="151">
        <v>0.0020000000949949</v>
      </c>
      <c r="AD60" s="151">
        <v>0</v>
      </c>
      <c r="AE60" s="151">
        <v>0</v>
      </c>
      <c r="AF60" s="151">
        <v>0</v>
      </c>
      <c r="AG60" s="151"/>
    </row>
    <row r="61" spans="2:33" s="4" customFormat="1" ht="18" customHeight="1" hidden="1">
      <c r="B61" s="152" t="s">
        <v>2</v>
      </c>
      <c r="C61" s="153" t="s">
        <v>2</v>
      </c>
      <c r="D61" s="154" t="s">
        <v>2</v>
      </c>
      <c r="E61" s="155" t="s">
        <v>2</v>
      </c>
      <c r="F61" s="146" t="s">
        <v>2</v>
      </c>
      <c r="G61" s="146" t="s">
        <v>2</v>
      </c>
      <c r="H61" s="146" t="s">
        <v>2</v>
      </c>
      <c r="I61" s="146" t="s">
        <v>2</v>
      </c>
      <c r="J61" s="146" t="str">
        <f t="shared" si="0"/>
        <v>-</v>
      </c>
      <c r="K61" s="146" t="s">
        <v>2</v>
      </c>
      <c r="L61" s="156" t="s">
        <v>2</v>
      </c>
      <c r="M61" s="157" t="s">
        <v>2</v>
      </c>
      <c r="N61" s="146" t="s">
        <v>2</v>
      </c>
      <c r="O61" s="143" t="str">
        <f t="shared" si="1"/>
        <v>-</v>
      </c>
      <c r="P61" s="146" t="s">
        <v>2</v>
      </c>
      <c r="Q61" s="146" t="s">
        <v>2</v>
      </c>
      <c r="R61" s="144" t="str">
        <f t="shared" si="2"/>
        <v>-</v>
      </c>
      <c r="S61" s="145" t="s">
        <v>2</v>
      </c>
      <c r="T61" s="146" t="s">
        <v>2</v>
      </c>
      <c r="U61" s="158" t="s">
        <v>2</v>
      </c>
      <c r="V61" s="159" t="s">
        <v>2</v>
      </c>
      <c r="W61" s="160" t="s">
        <v>2</v>
      </c>
      <c r="X61" s="12"/>
      <c r="Y61" s="12"/>
      <c r="Z61" s="150" t="e">
        <f t="shared" si="3"/>
        <v>#VALUE!</v>
      </c>
      <c r="AB61" s="151" t="s">
        <v>2</v>
      </c>
      <c r="AC61" s="151" t="s">
        <v>2</v>
      </c>
      <c r="AD61" s="151" t="s">
        <v>2</v>
      </c>
      <c r="AE61" s="151" t="s">
        <v>2</v>
      </c>
      <c r="AF61" s="151" t="s">
        <v>2</v>
      </c>
      <c r="AG61" s="151"/>
    </row>
    <row r="62" spans="2:33" s="4" customFormat="1" ht="18" customHeight="1" hidden="1">
      <c r="B62" s="152" t="s">
        <v>2</v>
      </c>
      <c r="C62" s="153" t="s">
        <v>2</v>
      </c>
      <c r="D62" s="154" t="s">
        <v>2</v>
      </c>
      <c r="E62" s="155" t="s">
        <v>2</v>
      </c>
      <c r="F62" s="146" t="s">
        <v>2</v>
      </c>
      <c r="G62" s="146" t="s">
        <v>2</v>
      </c>
      <c r="H62" s="146" t="s">
        <v>2</v>
      </c>
      <c r="I62" s="146" t="s">
        <v>2</v>
      </c>
      <c r="J62" s="146" t="str">
        <f aca="true" t="shared" si="4" ref="J62:J93">IF(AND(ISNUMBER(H62),ISNUMBER(I62)),H62-I62,"-")</f>
        <v>-</v>
      </c>
      <c r="K62" s="146" t="s">
        <v>2</v>
      </c>
      <c r="L62" s="156" t="s">
        <v>2</v>
      </c>
      <c r="M62" s="157" t="s">
        <v>2</v>
      </c>
      <c r="N62" s="146" t="s">
        <v>2</v>
      </c>
      <c r="O62" s="143" t="str">
        <f aca="true" t="shared" si="5" ref="O62:O93">IF(AND(ISNUMBER(M62),ISNUMBER(N62)),M62-N62,"-")</f>
        <v>-</v>
      </c>
      <c r="P62" s="146" t="s">
        <v>2</v>
      </c>
      <c r="Q62" s="146" t="s">
        <v>2</v>
      </c>
      <c r="R62" s="144" t="str">
        <f aca="true" t="shared" si="6" ref="R62:R93">IF(AND(ISNUMBER(P62),ISNUMBER(Q62)),P62-Q62,"-")</f>
        <v>-</v>
      </c>
      <c r="S62" s="145" t="s">
        <v>2</v>
      </c>
      <c r="T62" s="146" t="s">
        <v>2</v>
      </c>
      <c r="U62" s="158" t="s">
        <v>2</v>
      </c>
      <c r="V62" s="159" t="s">
        <v>2</v>
      </c>
      <c r="W62" s="160" t="s">
        <v>2</v>
      </c>
      <c r="X62" s="12"/>
      <c r="Y62" s="12"/>
      <c r="Z62" s="150" t="e">
        <f aca="true" t="shared" si="7" ref="Z62:Z93">E62*H62/1000-F62*I62/1000</f>
        <v>#VALUE!</v>
      </c>
      <c r="AB62" s="151" t="s">
        <v>2</v>
      </c>
      <c r="AC62" s="151" t="s">
        <v>2</v>
      </c>
      <c r="AD62" s="151" t="s">
        <v>2</v>
      </c>
      <c r="AE62" s="151" t="s">
        <v>2</v>
      </c>
      <c r="AF62" s="151" t="s">
        <v>2</v>
      </c>
      <c r="AG62" s="151"/>
    </row>
    <row r="63" spans="2:33" s="4" customFormat="1" ht="18" customHeight="1" hidden="1">
      <c r="B63" s="152" t="s">
        <v>2</v>
      </c>
      <c r="C63" s="153" t="s">
        <v>2</v>
      </c>
      <c r="D63" s="154" t="s">
        <v>2</v>
      </c>
      <c r="E63" s="155" t="s">
        <v>2</v>
      </c>
      <c r="F63" s="146" t="s">
        <v>2</v>
      </c>
      <c r="G63" s="146" t="s">
        <v>2</v>
      </c>
      <c r="H63" s="146" t="s">
        <v>2</v>
      </c>
      <c r="I63" s="146" t="s">
        <v>2</v>
      </c>
      <c r="J63" s="146" t="str">
        <f t="shared" si="4"/>
        <v>-</v>
      </c>
      <c r="K63" s="146" t="s">
        <v>2</v>
      </c>
      <c r="L63" s="156" t="s">
        <v>2</v>
      </c>
      <c r="M63" s="157" t="s">
        <v>2</v>
      </c>
      <c r="N63" s="146" t="s">
        <v>2</v>
      </c>
      <c r="O63" s="143" t="str">
        <f t="shared" si="5"/>
        <v>-</v>
      </c>
      <c r="P63" s="146" t="s">
        <v>2</v>
      </c>
      <c r="Q63" s="146" t="s">
        <v>2</v>
      </c>
      <c r="R63" s="144" t="str">
        <f t="shared" si="6"/>
        <v>-</v>
      </c>
      <c r="S63" s="145" t="s">
        <v>2</v>
      </c>
      <c r="T63" s="146" t="s">
        <v>2</v>
      </c>
      <c r="U63" s="158" t="s">
        <v>2</v>
      </c>
      <c r="V63" s="159" t="s">
        <v>2</v>
      </c>
      <c r="W63" s="160" t="s">
        <v>2</v>
      </c>
      <c r="X63" s="12"/>
      <c r="Y63" s="12"/>
      <c r="Z63" s="150" t="e">
        <f t="shared" si="7"/>
        <v>#VALUE!</v>
      </c>
      <c r="AB63" s="151" t="s">
        <v>2</v>
      </c>
      <c r="AC63" s="151" t="s">
        <v>2</v>
      </c>
      <c r="AD63" s="151" t="s">
        <v>2</v>
      </c>
      <c r="AE63" s="151" t="s">
        <v>2</v>
      </c>
      <c r="AF63" s="151" t="s">
        <v>2</v>
      </c>
      <c r="AG63" s="151"/>
    </row>
    <row r="64" spans="2:33" s="4" customFormat="1" ht="18" customHeight="1" hidden="1">
      <c r="B64" s="152" t="s">
        <v>2</v>
      </c>
      <c r="C64" s="153" t="s">
        <v>2</v>
      </c>
      <c r="D64" s="154" t="s">
        <v>2</v>
      </c>
      <c r="E64" s="155" t="s">
        <v>2</v>
      </c>
      <c r="F64" s="146" t="s">
        <v>2</v>
      </c>
      <c r="G64" s="146" t="s">
        <v>2</v>
      </c>
      <c r="H64" s="146" t="s">
        <v>2</v>
      </c>
      <c r="I64" s="146" t="s">
        <v>2</v>
      </c>
      <c r="J64" s="146" t="str">
        <f t="shared" si="4"/>
        <v>-</v>
      </c>
      <c r="K64" s="146" t="s">
        <v>2</v>
      </c>
      <c r="L64" s="156" t="s">
        <v>2</v>
      </c>
      <c r="M64" s="157" t="s">
        <v>2</v>
      </c>
      <c r="N64" s="146" t="s">
        <v>2</v>
      </c>
      <c r="O64" s="143" t="str">
        <f t="shared" si="5"/>
        <v>-</v>
      </c>
      <c r="P64" s="146" t="s">
        <v>2</v>
      </c>
      <c r="Q64" s="146" t="s">
        <v>2</v>
      </c>
      <c r="R64" s="144" t="str">
        <f t="shared" si="6"/>
        <v>-</v>
      </c>
      <c r="S64" s="145" t="s">
        <v>2</v>
      </c>
      <c r="T64" s="146" t="s">
        <v>2</v>
      </c>
      <c r="U64" s="158" t="s">
        <v>2</v>
      </c>
      <c r="V64" s="159" t="s">
        <v>2</v>
      </c>
      <c r="W64" s="160" t="s">
        <v>2</v>
      </c>
      <c r="X64" s="12"/>
      <c r="Y64" s="12"/>
      <c r="Z64" s="150" t="e">
        <f t="shared" si="7"/>
        <v>#VALUE!</v>
      </c>
      <c r="AB64" s="151" t="s">
        <v>2</v>
      </c>
      <c r="AC64" s="151" t="s">
        <v>2</v>
      </c>
      <c r="AD64" s="151" t="s">
        <v>2</v>
      </c>
      <c r="AE64" s="151" t="s">
        <v>2</v>
      </c>
      <c r="AF64" s="151" t="s">
        <v>2</v>
      </c>
      <c r="AG64" s="151"/>
    </row>
    <row r="65" spans="2:33" s="4" customFormat="1" ht="18" customHeight="1" hidden="1">
      <c r="B65" s="152" t="s">
        <v>2</v>
      </c>
      <c r="C65" s="153" t="s">
        <v>2</v>
      </c>
      <c r="D65" s="154" t="s">
        <v>2</v>
      </c>
      <c r="E65" s="155" t="s">
        <v>2</v>
      </c>
      <c r="F65" s="146" t="s">
        <v>2</v>
      </c>
      <c r="G65" s="146" t="s">
        <v>2</v>
      </c>
      <c r="H65" s="146" t="s">
        <v>2</v>
      </c>
      <c r="I65" s="146" t="s">
        <v>2</v>
      </c>
      <c r="J65" s="146" t="str">
        <f t="shared" si="4"/>
        <v>-</v>
      </c>
      <c r="K65" s="146" t="s">
        <v>2</v>
      </c>
      <c r="L65" s="156" t="s">
        <v>2</v>
      </c>
      <c r="M65" s="157" t="s">
        <v>2</v>
      </c>
      <c r="N65" s="146" t="s">
        <v>2</v>
      </c>
      <c r="O65" s="143" t="str">
        <f t="shared" si="5"/>
        <v>-</v>
      </c>
      <c r="P65" s="146" t="s">
        <v>2</v>
      </c>
      <c r="Q65" s="146" t="s">
        <v>2</v>
      </c>
      <c r="R65" s="144" t="str">
        <f t="shared" si="6"/>
        <v>-</v>
      </c>
      <c r="S65" s="145" t="s">
        <v>2</v>
      </c>
      <c r="T65" s="146" t="s">
        <v>2</v>
      </c>
      <c r="U65" s="158" t="s">
        <v>2</v>
      </c>
      <c r="V65" s="159" t="s">
        <v>2</v>
      </c>
      <c r="W65" s="160" t="s">
        <v>2</v>
      </c>
      <c r="X65" s="12"/>
      <c r="Y65" s="12"/>
      <c r="Z65" s="150" t="e">
        <f t="shared" si="7"/>
        <v>#VALUE!</v>
      </c>
      <c r="AB65" s="151" t="s">
        <v>2</v>
      </c>
      <c r="AC65" s="151" t="s">
        <v>2</v>
      </c>
      <c r="AD65" s="151" t="s">
        <v>2</v>
      </c>
      <c r="AE65" s="151" t="s">
        <v>2</v>
      </c>
      <c r="AF65" s="151" t="s">
        <v>2</v>
      </c>
      <c r="AG65" s="151"/>
    </row>
    <row r="66" spans="2:33" s="4" customFormat="1" ht="18" customHeight="1" hidden="1">
      <c r="B66" s="152" t="s">
        <v>2</v>
      </c>
      <c r="C66" s="153" t="s">
        <v>2</v>
      </c>
      <c r="D66" s="154" t="s">
        <v>2</v>
      </c>
      <c r="E66" s="155" t="s">
        <v>2</v>
      </c>
      <c r="F66" s="146" t="s">
        <v>2</v>
      </c>
      <c r="G66" s="146" t="s">
        <v>2</v>
      </c>
      <c r="H66" s="146" t="s">
        <v>2</v>
      </c>
      <c r="I66" s="146" t="s">
        <v>2</v>
      </c>
      <c r="J66" s="146" t="str">
        <f t="shared" si="4"/>
        <v>-</v>
      </c>
      <c r="K66" s="146" t="s">
        <v>2</v>
      </c>
      <c r="L66" s="156" t="s">
        <v>2</v>
      </c>
      <c r="M66" s="157" t="s">
        <v>2</v>
      </c>
      <c r="N66" s="146" t="s">
        <v>2</v>
      </c>
      <c r="O66" s="143" t="str">
        <f t="shared" si="5"/>
        <v>-</v>
      </c>
      <c r="P66" s="146" t="s">
        <v>2</v>
      </c>
      <c r="Q66" s="146" t="s">
        <v>2</v>
      </c>
      <c r="R66" s="144" t="str">
        <f t="shared" si="6"/>
        <v>-</v>
      </c>
      <c r="S66" s="145" t="s">
        <v>2</v>
      </c>
      <c r="T66" s="146" t="s">
        <v>2</v>
      </c>
      <c r="U66" s="158" t="s">
        <v>2</v>
      </c>
      <c r="V66" s="159" t="s">
        <v>2</v>
      </c>
      <c r="W66" s="160" t="s">
        <v>2</v>
      </c>
      <c r="X66" s="12"/>
      <c r="Y66" s="12"/>
      <c r="Z66" s="150" t="e">
        <f t="shared" si="7"/>
        <v>#VALUE!</v>
      </c>
      <c r="AB66" s="151" t="s">
        <v>2</v>
      </c>
      <c r="AC66" s="151" t="s">
        <v>2</v>
      </c>
      <c r="AD66" s="151" t="s">
        <v>2</v>
      </c>
      <c r="AE66" s="151" t="s">
        <v>2</v>
      </c>
      <c r="AF66" s="151" t="s">
        <v>2</v>
      </c>
      <c r="AG66" s="151"/>
    </row>
    <row r="67" spans="2:33" s="4" customFormat="1" ht="18" customHeight="1" hidden="1">
      <c r="B67" s="152" t="s">
        <v>2</v>
      </c>
      <c r="C67" s="153" t="s">
        <v>2</v>
      </c>
      <c r="D67" s="154" t="s">
        <v>2</v>
      </c>
      <c r="E67" s="155" t="s">
        <v>2</v>
      </c>
      <c r="F67" s="146" t="s">
        <v>2</v>
      </c>
      <c r="G67" s="146" t="s">
        <v>2</v>
      </c>
      <c r="H67" s="146" t="s">
        <v>2</v>
      </c>
      <c r="I67" s="146" t="s">
        <v>2</v>
      </c>
      <c r="J67" s="146" t="str">
        <f t="shared" si="4"/>
        <v>-</v>
      </c>
      <c r="K67" s="146" t="s">
        <v>2</v>
      </c>
      <c r="L67" s="156" t="s">
        <v>2</v>
      </c>
      <c r="M67" s="157" t="s">
        <v>2</v>
      </c>
      <c r="N67" s="146" t="s">
        <v>2</v>
      </c>
      <c r="O67" s="143" t="str">
        <f t="shared" si="5"/>
        <v>-</v>
      </c>
      <c r="P67" s="146" t="s">
        <v>2</v>
      </c>
      <c r="Q67" s="146" t="s">
        <v>2</v>
      </c>
      <c r="R67" s="144" t="str">
        <f t="shared" si="6"/>
        <v>-</v>
      </c>
      <c r="S67" s="145" t="s">
        <v>2</v>
      </c>
      <c r="T67" s="146" t="s">
        <v>2</v>
      </c>
      <c r="U67" s="158" t="s">
        <v>2</v>
      </c>
      <c r="V67" s="159" t="s">
        <v>2</v>
      </c>
      <c r="W67" s="160" t="s">
        <v>2</v>
      </c>
      <c r="X67" s="12"/>
      <c r="Y67" s="12"/>
      <c r="Z67" s="150" t="e">
        <f t="shared" si="7"/>
        <v>#VALUE!</v>
      </c>
      <c r="AB67" s="151" t="s">
        <v>2</v>
      </c>
      <c r="AC67" s="151" t="s">
        <v>2</v>
      </c>
      <c r="AD67" s="151" t="s">
        <v>2</v>
      </c>
      <c r="AE67" s="151" t="s">
        <v>2</v>
      </c>
      <c r="AF67" s="151" t="s">
        <v>2</v>
      </c>
      <c r="AG67" s="151"/>
    </row>
    <row r="68" spans="2:33" s="4" customFormat="1" ht="18" customHeight="1" hidden="1">
      <c r="B68" s="152" t="s">
        <v>2</v>
      </c>
      <c r="C68" s="153" t="s">
        <v>2</v>
      </c>
      <c r="D68" s="154" t="s">
        <v>2</v>
      </c>
      <c r="E68" s="155" t="s">
        <v>2</v>
      </c>
      <c r="F68" s="146" t="s">
        <v>2</v>
      </c>
      <c r="G68" s="146" t="s">
        <v>2</v>
      </c>
      <c r="H68" s="146" t="s">
        <v>2</v>
      </c>
      <c r="I68" s="146" t="s">
        <v>2</v>
      </c>
      <c r="J68" s="146" t="str">
        <f t="shared" si="4"/>
        <v>-</v>
      </c>
      <c r="K68" s="146" t="s">
        <v>2</v>
      </c>
      <c r="L68" s="156" t="s">
        <v>2</v>
      </c>
      <c r="M68" s="157" t="s">
        <v>2</v>
      </c>
      <c r="N68" s="146" t="s">
        <v>2</v>
      </c>
      <c r="O68" s="143" t="str">
        <f t="shared" si="5"/>
        <v>-</v>
      </c>
      <c r="P68" s="146" t="s">
        <v>2</v>
      </c>
      <c r="Q68" s="146" t="s">
        <v>2</v>
      </c>
      <c r="R68" s="144" t="str">
        <f t="shared" si="6"/>
        <v>-</v>
      </c>
      <c r="S68" s="145" t="s">
        <v>2</v>
      </c>
      <c r="T68" s="146" t="s">
        <v>2</v>
      </c>
      <c r="U68" s="158" t="s">
        <v>2</v>
      </c>
      <c r="V68" s="159" t="s">
        <v>2</v>
      </c>
      <c r="W68" s="160" t="s">
        <v>2</v>
      </c>
      <c r="X68" s="12"/>
      <c r="Y68" s="12"/>
      <c r="Z68" s="150" t="e">
        <f t="shared" si="7"/>
        <v>#VALUE!</v>
      </c>
      <c r="AB68" s="151" t="s">
        <v>2</v>
      </c>
      <c r="AC68" s="151" t="s">
        <v>2</v>
      </c>
      <c r="AD68" s="151" t="s">
        <v>2</v>
      </c>
      <c r="AE68" s="151" t="s">
        <v>2</v>
      </c>
      <c r="AF68" s="151" t="s">
        <v>2</v>
      </c>
      <c r="AG68" s="151"/>
    </row>
    <row r="69" spans="2:33" s="4" customFormat="1" ht="18" customHeight="1" hidden="1">
      <c r="B69" s="152" t="s">
        <v>2</v>
      </c>
      <c r="C69" s="153" t="s">
        <v>2</v>
      </c>
      <c r="D69" s="154" t="s">
        <v>2</v>
      </c>
      <c r="E69" s="155" t="s">
        <v>2</v>
      </c>
      <c r="F69" s="146" t="s">
        <v>2</v>
      </c>
      <c r="G69" s="146" t="s">
        <v>2</v>
      </c>
      <c r="H69" s="146" t="s">
        <v>2</v>
      </c>
      <c r="I69" s="146" t="s">
        <v>2</v>
      </c>
      <c r="J69" s="146" t="str">
        <f t="shared" si="4"/>
        <v>-</v>
      </c>
      <c r="K69" s="146" t="s">
        <v>2</v>
      </c>
      <c r="L69" s="156" t="s">
        <v>2</v>
      </c>
      <c r="M69" s="157" t="s">
        <v>2</v>
      </c>
      <c r="N69" s="146" t="s">
        <v>2</v>
      </c>
      <c r="O69" s="143" t="str">
        <f t="shared" si="5"/>
        <v>-</v>
      </c>
      <c r="P69" s="146" t="s">
        <v>2</v>
      </c>
      <c r="Q69" s="146" t="s">
        <v>2</v>
      </c>
      <c r="R69" s="144" t="str">
        <f t="shared" si="6"/>
        <v>-</v>
      </c>
      <c r="S69" s="145" t="s">
        <v>2</v>
      </c>
      <c r="T69" s="146" t="s">
        <v>2</v>
      </c>
      <c r="U69" s="158" t="s">
        <v>2</v>
      </c>
      <c r="V69" s="159" t="s">
        <v>2</v>
      </c>
      <c r="W69" s="160" t="s">
        <v>2</v>
      </c>
      <c r="X69" s="12"/>
      <c r="Y69" s="12"/>
      <c r="Z69" s="150" t="e">
        <f t="shared" si="7"/>
        <v>#VALUE!</v>
      </c>
      <c r="AB69" s="151" t="s">
        <v>2</v>
      </c>
      <c r="AC69" s="151" t="s">
        <v>2</v>
      </c>
      <c r="AD69" s="151" t="s">
        <v>2</v>
      </c>
      <c r="AE69" s="151" t="s">
        <v>2</v>
      </c>
      <c r="AF69" s="151" t="s">
        <v>2</v>
      </c>
      <c r="AG69" s="151"/>
    </row>
    <row r="70" spans="2:33" s="4" customFormat="1" ht="18" customHeight="1" hidden="1">
      <c r="B70" s="152" t="s">
        <v>2</v>
      </c>
      <c r="C70" s="153" t="s">
        <v>2</v>
      </c>
      <c r="D70" s="154" t="s">
        <v>2</v>
      </c>
      <c r="E70" s="155" t="s">
        <v>2</v>
      </c>
      <c r="F70" s="146" t="s">
        <v>2</v>
      </c>
      <c r="G70" s="146" t="s">
        <v>2</v>
      </c>
      <c r="H70" s="146" t="s">
        <v>2</v>
      </c>
      <c r="I70" s="146" t="s">
        <v>2</v>
      </c>
      <c r="J70" s="146" t="str">
        <f t="shared" si="4"/>
        <v>-</v>
      </c>
      <c r="K70" s="146" t="s">
        <v>2</v>
      </c>
      <c r="L70" s="156" t="s">
        <v>2</v>
      </c>
      <c r="M70" s="157" t="s">
        <v>2</v>
      </c>
      <c r="N70" s="146" t="s">
        <v>2</v>
      </c>
      <c r="O70" s="143" t="str">
        <f t="shared" si="5"/>
        <v>-</v>
      </c>
      <c r="P70" s="146" t="s">
        <v>2</v>
      </c>
      <c r="Q70" s="146" t="s">
        <v>2</v>
      </c>
      <c r="R70" s="144" t="str">
        <f t="shared" si="6"/>
        <v>-</v>
      </c>
      <c r="S70" s="145" t="s">
        <v>2</v>
      </c>
      <c r="T70" s="146" t="s">
        <v>2</v>
      </c>
      <c r="U70" s="158" t="s">
        <v>2</v>
      </c>
      <c r="V70" s="159" t="s">
        <v>2</v>
      </c>
      <c r="W70" s="160" t="s">
        <v>2</v>
      </c>
      <c r="X70" s="12"/>
      <c r="Y70" s="12"/>
      <c r="Z70" s="150" t="e">
        <f t="shared" si="7"/>
        <v>#VALUE!</v>
      </c>
      <c r="AB70" s="151" t="s">
        <v>2</v>
      </c>
      <c r="AC70" s="151" t="s">
        <v>2</v>
      </c>
      <c r="AD70" s="151" t="s">
        <v>2</v>
      </c>
      <c r="AE70" s="151" t="s">
        <v>2</v>
      </c>
      <c r="AF70" s="151" t="s">
        <v>2</v>
      </c>
      <c r="AG70" s="151"/>
    </row>
    <row r="71" spans="2:33" s="4" customFormat="1" ht="18" customHeight="1" hidden="1">
      <c r="B71" s="152" t="s">
        <v>2</v>
      </c>
      <c r="C71" s="153" t="s">
        <v>2</v>
      </c>
      <c r="D71" s="154" t="s">
        <v>2</v>
      </c>
      <c r="E71" s="155" t="s">
        <v>2</v>
      </c>
      <c r="F71" s="146" t="s">
        <v>2</v>
      </c>
      <c r="G71" s="146" t="s">
        <v>2</v>
      </c>
      <c r="H71" s="146" t="s">
        <v>2</v>
      </c>
      <c r="I71" s="146" t="s">
        <v>2</v>
      </c>
      <c r="J71" s="146" t="str">
        <f t="shared" si="4"/>
        <v>-</v>
      </c>
      <c r="K71" s="146" t="s">
        <v>2</v>
      </c>
      <c r="L71" s="156" t="s">
        <v>2</v>
      </c>
      <c r="M71" s="157" t="s">
        <v>2</v>
      </c>
      <c r="N71" s="146" t="s">
        <v>2</v>
      </c>
      <c r="O71" s="143" t="str">
        <f t="shared" si="5"/>
        <v>-</v>
      </c>
      <c r="P71" s="146" t="s">
        <v>2</v>
      </c>
      <c r="Q71" s="146" t="s">
        <v>2</v>
      </c>
      <c r="R71" s="144" t="str">
        <f t="shared" si="6"/>
        <v>-</v>
      </c>
      <c r="S71" s="145" t="s">
        <v>2</v>
      </c>
      <c r="T71" s="146" t="s">
        <v>2</v>
      </c>
      <c r="U71" s="158" t="s">
        <v>2</v>
      </c>
      <c r="V71" s="159" t="s">
        <v>2</v>
      </c>
      <c r="W71" s="160" t="s">
        <v>2</v>
      </c>
      <c r="X71" s="12"/>
      <c r="Y71" s="12"/>
      <c r="Z71" s="150" t="e">
        <f t="shared" si="7"/>
        <v>#VALUE!</v>
      </c>
      <c r="AB71" s="151" t="s">
        <v>2</v>
      </c>
      <c r="AC71" s="151" t="s">
        <v>2</v>
      </c>
      <c r="AD71" s="151" t="s">
        <v>2</v>
      </c>
      <c r="AE71" s="151" t="s">
        <v>2</v>
      </c>
      <c r="AF71" s="151" t="s">
        <v>2</v>
      </c>
      <c r="AG71" s="151"/>
    </row>
    <row r="72" spans="2:33" s="4" customFormat="1" ht="18" customHeight="1" hidden="1">
      <c r="B72" s="152" t="s">
        <v>2</v>
      </c>
      <c r="C72" s="153" t="s">
        <v>2</v>
      </c>
      <c r="D72" s="154" t="s">
        <v>2</v>
      </c>
      <c r="E72" s="155" t="s">
        <v>2</v>
      </c>
      <c r="F72" s="146" t="s">
        <v>2</v>
      </c>
      <c r="G72" s="146" t="s">
        <v>2</v>
      </c>
      <c r="H72" s="146" t="s">
        <v>2</v>
      </c>
      <c r="I72" s="146" t="s">
        <v>2</v>
      </c>
      <c r="J72" s="146" t="str">
        <f t="shared" si="4"/>
        <v>-</v>
      </c>
      <c r="K72" s="146" t="s">
        <v>2</v>
      </c>
      <c r="L72" s="156" t="s">
        <v>2</v>
      </c>
      <c r="M72" s="157" t="s">
        <v>2</v>
      </c>
      <c r="N72" s="146" t="s">
        <v>2</v>
      </c>
      <c r="O72" s="143" t="str">
        <f t="shared" si="5"/>
        <v>-</v>
      </c>
      <c r="P72" s="146" t="s">
        <v>2</v>
      </c>
      <c r="Q72" s="146" t="s">
        <v>2</v>
      </c>
      <c r="R72" s="144" t="str">
        <f t="shared" si="6"/>
        <v>-</v>
      </c>
      <c r="S72" s="145" t="s">
        <v>2</v>
      </c>
      <c r="T72" s="146" t="s">
        <v>2</v>
      </c>
      <c r="U72" s="158" t="s">
        <v>2</v>
      </c>
      <c r="V72" s="159" t="s">
        <v>2</v>
      </c>
      <c r="W72" s="160" t="s">
        <v>2</v>
      </c>
      <c r="X72" s="12"/>
      <c r="Y72" s="12"/>
      <c r="Z72" s="150" t="e">
        <f t="shared" si="7"/>
        <v>#VALUE!</v>
      </c>
      <c r="AB72" s="151" t="s">
        <v>2</v>
      </c>
      <c r="AC72" s="151" t="s">
        <v>2</v>
      </c>
      <c r="AD72" s="151" t="s">
        <v>2</v>
      </c>
      <c r="AE72" s="151" t="s">
        <v>2</v>
      </c>
      <c r="AF72" s="151" t="s">
        <v>2</v>
      </c>
      <c r="AG72" s="151"/>
    </row>
    <row r="73" spans="2:33" s="4" customFormat="1" ht="18" customHeight="1" hidden="1">
      <c r="B73" s="152" t="s">
        <v>2</v>
      </c>
      <c r="C73" s="153" t="s">
        <v>2</v>
      </c>
      <c r="D73" s="154" t="s">
        <v>2</v>
      </c>
      <c r="E73" s="155" t="s">
        <v>2</v>
      </c>
      <c r="F73" s="146" t="s">
        <v>2</v>
      </c>
      <c r="G73" s="146" t="s">
        <v>2</v>
      </c>
      <c r="H73" s="146" t="s">
        <v>2</v>
      </c>
      <c r="I73" s="146" t="s">
        <v>2</v>
      </c>
      <c r="J73" s="146" t="str">
        <f t="shared" si="4"/>
        <v>-</v>
      </c>
      <c r="K73" s="146" t="s">
        <v>2</v>
      </c>
      <c r="L73" s="156" t="s">
        <v>2</v>
      </c>
      <c r="M73" s="157" t="s">
        <v>2</v>
      </c>
      <c r="N73" s="146" t="s">
        <v>2</v>
      </c>
      <c r="O73" s="143" t="str">
        <f t="shared" si="5"/>
        <v>-</v>
      </c>
      <c r="P73" s="146" t="s">
        <v>2</v>
      </c>
      <c r="Q73" s="146" t="s">
        <v>2</v>
      </c>
      <c r="R73" s="144" t="str">
        <f t="shared" si="6"/>
        <v>-</v>
      </c>
      <c r="S73" s="145" t="s">
        <v>2</v>
      </c>
      <c r="T73" s="146" t="s">
        <v>2</v>
      </c>
      <c r="U73" s="158" t="s">
        <v>2</v>
      </c>
      <c r="V73" s="159" t="s">
        <v>2</v>
      </c>
      <c r="W73" s="160" t="s">
        <v>2</v>
      </c>
      <c r="X73" s="12"/>
      <c r="Y73" s="12"/>
      <c r="Z73" s="150" t="e">
        <f t="shared" si="7"/>
        <v>#VALUE!</v>
      </c>
      <c r="AB73" s="151" t="s">
        <v>2</v>
      </c>
      <c r="AC73" s="151" t="s">
        <v>2</v>
      </c>
      <c r="AD73" s="151" t="s">
        <v>2</v>
      </c>
      <c r="AE73" s="151" t="s">
        <v>2</v>
      </c>
      <c r="AF73" s="151" t="s">
        <v>2</v>
      </c>
      <c r="AG73" s="151"/>
    </row>
    <row r="74" spans="2:33" s="4" customFormat="1" ht="18" customHeight="1" hidden="1">
      <c r="B74" s="152" t="s">
        <v>2</v>
      </c>
      <c r="C74" s="153" t="s">
        <v>2</v>
      </c>
      <c r="D74" s="154" t="s">
        <v>2</v>
      </c>
      <c r="E74" s="155" t="s">
        <v>2</v>
      </c>
      <c r="F74" s="146" t="s">
        <v>2</v>
      </c>
      <c r="G74" s="146" t="s">
        <v>2</v>
      </c>
      <c r="H74" s="146" t="s">
        <v>2</v>
      </c>
      <c r="I74" s="146" t="s">
        <v>2</v>
      </c>
      <c r="J74" s="146" t="str">
        <f t="shared" si="4"/>
        <v>-</v>
      </c>
      <c r="K74" s="146" t="s">
        <v>2</v>
      </c>
      <c r="L74" s="156" t="s">
        <v>2</v>
      </c>
      <c r="M74" s="157" t="s">
        <v>2</v>
      </c>
      <c r="N74" s="146" t="s">
        <v>2</v>
      </c>
      <c r="O74" s="143" t="str">
        <f t="shared" si="5"/>
        <v>-</v>
      </c>
      <c r="P74" s="146" t="s">
        <v>2</v>
      </c>
      <c r="Q74" s="146" t="s">
        <v>2</v>
      </c>
      <c r="R74" s="144" t="str">
        <f t="shared" si="6"/>
        <v>-</v>
      </c>
      <c r="S74" s="145" t="s">
        <v>2</v>
      </c>
      <c r="T74" s="146" t="s">
        <v>2</v>
      </c>
      <c r="U74" s="158" t="s">
        <v>2</v>
      </c>
      <c r="V74" s="159" t="s">
        <v>2</v>
      </c>
      <c r="W74" s="160" t="s">
        <v>2</v>
      </c>
      <c r="X74" s="12"/>
      <c r="Y74" s="12"/>
      <c r="Z74" s="150" t="e">
        <f t="shared" si="7"/>
        <v>#VALUE!</v>
      </c>
      <c r="AB74" s="151" t="s">
        <v>2</v>
      </c>
      <c r="AC74" s="151" t="s">
        <v>2</v>
      </c>
      <c r="AD74" s="151" t="s">
        <v>2</v>
      </c>
      <c r="AE74" s="151" t="s">
        <v>2</v>
      </c>
      <c r="AF74" s="151" t="s">
        <v>2</v>
      </c>
      <c r="AG74" s="151"/>
    </row>
    <row r="75" spans="2:33" s="4" customFormat="1" ht="18" customHeight="1" hidden="1">
      <c r="B75" s="152" t="s">
        <v>2</v>
      </c>
      <c r="C75" s="153" t="s">
        <v>2</v>
      </c>
      <c r="D75" s="154" t="s">
        <v>2</v>
      </c>
      <c r="E75" s="155" t="s">
        <v>2</v>
      </c>
      <c r="F75" s="146" t="s">
        <v>2</v>
      </c>
      <c r="G75" s="146" t="s">
        <v>2</v>
      </c>
      <c r="H75" s="146" t="s">
        <v>2</v>
      </c>
      <c r="I75" s="146" t="s">
        <v>2</v>
      </c>
      <c r="J75" s="146" t="str">
        <f t="shared" si="4"/>
        <v>-</v>
      </c>
      <c r="K75" s="146" t="s">
        <v>2</v>
      </c>
      <c r="L75" s="156" t="s">
        <v>2</v>
      </c>
      <c r="M75" s="157" t="s">
        <v>2</v>
      </c>
      <c r="N75" s="146" t="s">
        <v>2</v>
      </c>
      <c r="O75" s="143" t="str">
        <f t="shared" si="5"/>
        <v>-</v>
      </c>
      <c r="P75" s="146" t="s">
        <v>2</v>
      </c>
      <c r="Q75" s="146" t="s">
        <v>2</v>
      </c>
      <c r="R75" s="144" t="str">
        <f t="shared" si="6"/>
        <v>-</v>
      </c>
      <c r="S75" s="145" t="s">
        <v>2</v>
      </c>
      <c r="T75" s="146" t="s">
        <v>2</v>
      </c>
      <c r="U75" s="158" t="s">
        <v>2</v>
      </c>
      <c r="V75" s="159" t="s">
        <v>2</v>
      </c>
      <c r="W75" s="160" t="s">
        <v>2</v>
      </c>
      <c r="X75" s="12"/>
      <c r="Y75" s="12"/>
      <c r="Z75" s="150" t="e">
        <f t="shared" si="7"/>
        <v>#VALUE!</v>
      </c>
      <c r="AB75" s="151" t="s">
        <v>2</v>
      </c>
      <c r="AC75" s="151" t="s">
        <v>2</v>
      </c>
      <c r="AD75" s="151" t="s">
        <v>2</v>
      </c>
      <c r="AE75" s="151" t="s">
        <v>2</v>
      </c>
      <c r="AF75" s="151" t="s">
        <v>2</v>
      </c>
      <c r="AG75" s="151"/>
    </row>
    <row r="76" spans="2:33" s="4" customFormat="1" ht="18" customHeight="1" hidden="1">
      <c r="B76" s="152" t="s">
        <v>2</v>
      </c>
      <c r="C76" s="153" t="s">
        <v>2</v>
      </c>
      <c r="D76" s="154" t="s">
        <v>2</v>
      </c>
      <c r="E76" s="155" t="s">
        <v>2</v>
      </c>
      <c r="F76" s="146" t="s">
        <v>2</v>
      </c>
      <c r="G76" s="146" t="s">
        <v>2</v>
      </c>
      <c r="H76" s="146" t="s">
        <v>2</v>
      </c>
      <c r="I76" s="146" t="s">
        <v>2</v>
      </c>
      <c r="J76" s="146" t="str">
        <f t="shared" si="4"/>
        <v>-</v>
      </c>
      <c r="K76" s="146" t="s">
        <v>2</v>
      </c>
      <c r="L76" s="156" t="s">
        <v>2</v>
      </c>
      <c r="M76" s="157" t="s">
        <v>2</v>
      </c>
      <c r="N76" s="146" t="s">
        <v>2</v>
      </c>
      <c r="O76" s="143" t="str">
        <f t="shared" si="5"/>
        <v>-</v>
      </c>
      <c r="P76" s="146" t="s">
        <v>2</v>
      </c>
      <c r="Q76" s="146" t="s">
        <v>2</v>
      </c>
      <c r="R76" s="144" t="str">
        <f t="shared" si="6"/>
        <v>-</v>
      </c>
      <c r="S76" s="145" t="s">
        <v>2</v>
      </c>
      <c r="T76" s="146" t="s">
        <v>2</v>
      </c>
      <c r="U76" s="158" t="s">
        <v>2</v>
      </c>
      <c r="V76" s="159" t="s">
        <v>2</v>
      </c>
      <c r="W76" s="160" t="s">
        <v>2</v>
      </c>
      <c r="X76" s="12"/>
      <c r="Y76" s="12"/>
      <c r="Z76" s="150" t="e">
        <f t="shared" si="7"/>
        <v>#VALUE!</v>
      </c>
      <c r="AB76" s="151" t="s">
        <v>2</v>
      </c>
      <c r="AC76" s="151" t="s">
        <v>2</v>
      </c>
      <c r="AD76" s="151" t="s">
        <v>2</v>
      </c>
      <c r="AE76" s="151" t="s">
        <v>2</v>
      </c>
      <c r="AF76" s="151" t="s">
        <v>2</v>
      </c>
      <c r="AG76" s="151"/>
    </row>
    <row r="77" spans="2:33" s="4" customFormat="1" ht="18" customHeight="1" hidden="1">
      <c r="B77" s="152" t="s">
        <v>2</v>
      </c>
      <c r="C77" s="153" t="s">
        <v>2</v>
      </c>
      <c r="D77" s="154" t="s">
        <v>2</v>
      </c>
      <c r="E77" s="155" t="s">
        <v>2</v>
      </c>
      <c r="F77" s="146" t="s">
        <v>2</v>
      </c>
      <c r="G77" s="146" t="s">
        <v>2</v>
      </c>
      <c r="H77" s="146" t="s">
        <v>2</v>
      </c>
      <c r="I77" s="146" t="s">
        <v>2</v>
      </c>
      <c r="J77" s="146" t="str">
        <f t="shared" si="4"/>
        <v>-</v>
      </c>
      <c r="K77" s="146" t="s">
        <v>2</v>
      </c>
      <c r="L77" s="156" t="s">
        <v>2</v>
      </c>
      <c r="M77" s="157" t="s">
        <v>2</v>
      </c>
      <c r="N77" s="146" t="s">
        <v>2</v>
      </c>
      <c r="O77" s="143" t="str">
        <f t="shared" si="5"/>
        <v>-</v>
      </c>
      <c r="P77" s="146" t="s">
        <v>2</v>
      </c>
      <c r="Q77" s="146" t="s">
        <v>2</v>
      </c>
      <c r="R77" s="144" t="str">
        <f t="shared" si="6"/>
        <v>-</v>
      </c>
      <c r="S77" s="145" t="s">
        <v>2</v>
      </c>
      <c r="T77" s="146" t="s">
        <v>2</v>
      </c>
      <c r="U77" s="158" t="s">
        <v>2</v>
      </c>
      <c r="V77" s="159" t="s">
        <v>2</v>
      </c>
      <c r="W77" s="160" t="s">
        <v>2</v>
      </c>
      <c r="X77" s="12"/>
      <c r="Y77" s="12"/>
      <c r="Z77" s="150" t="e">
        <f t="shared" si="7"/>
        <v>#VALUE!</v>
      </c>
      <c r="AB77" s="151" t="s">
        <v>2</v>
      </c>
      <c r="AC77" s="151" t="s">
        <v>2</v>
      </c>
      <c r="AD77" s="151" t="s">
        <v>2</v>
      </c>
      <c r="AE77" s="151" t="s">
        <v>2</v>
      </c>
      <c r="AF77" s="151" t="s">
        <v>2</v>
      </c>
      <c r="AG77" s="151"/>
    </row>
    <row r="78" spans="2:33" s="4" customFormat="1" ht="18" customHeight="1" hidden="1">
      <c r="B78" s="152" t="s">
        <v>2</v>
      </c>
      <c r="C78" s="153" t="s">
        <v>2</v>
      </c>
      <c r="D78" s="154" t="s">
        <v>2</v>
      </c>
      <c r="E78" s="155" t="s">
        <v>2</v>
      </c>
      <c r="F78" s="146" t="s">
        <v>2</v>
      </c>
      <c r="G78" s="146" t="s">
        <v>2</v>
      </c>
      <c r="H78" s="146" t="s">
        <v>2</v>
      </c>
      <c r="I78" s="146" t="s">
        <v>2</v>
      </c>
      <c r="J78" s="146" t="str">
        <f t="shared" si="4"/>
        <v>-</v>
      </c>
      <c r="K78" s="146" t="s">
        <v>2</v>
      </c>
      <c r="L78" s="156" t="s">
        <v>2</v>
      </c>
      <c r="M78" s="157" t="s">
        <v>2</v>
      </c>
      <c r="N78" s="146" t="s">
        <v>2</v>
      </c>
      <c r="O78" s="143" t="str">
        <f t="shared" si="5"/>
        <v>-</v>
      </c>
      <c r="P78" s="146" t="s">
        <v>2</v>
      </c>
      <c r="Q78" s="146" t="s">
        <v>2</v>
      </c>
      <c r="R78" s="144" t="str">
        <f t="shared" si="6"/>
        <v>-</v>
      </c>
      <c r="S78" s="145" t="s">
        <v>2</v>
      </c>
      <c r="T78" s="146" t="s">
        <v>2</v>
      </c>
      <c r="U78" s="158" t="s">
        <v>2</v>
      </c>
      <c r="V78" s="159" t="s">
        <v>2</v>
      </c>
      <c r="W78" s="160" t="s">
        <v>2</v>
      </c>
      <c r="X78" s="12"/>
      <c r="Y78" s="12"/>
      <c r="Z78" s="150" t="e">
        <f t="shared" si="7"/>
        <v>#VALUE!</v>
      </c>
      <c r="AB78" s="151" t="s">
        <v>2</v>
      </c>
      <c r="AC78" s="151" t="s">
        <v>2</v>
      </c>
      <c r="AD78" s="151" t="s">
        <v>2</v>
      </c>
      <c r="AE78" s="151" t="s">
        <v>2</v>
      </c>
      <c r="AF78" s="151" t="s">
        <v>2</v>
      </c>
      <c r="AG78" s="151"/>
    </row>
    <row r="79" spans="2:33" s="4" customFormat="1" ht="18" customHeight="1" hidden="1">
      <c r="B79" s="152" t="s">
        <v>2</v>
      </c>
      <c r="C79" s="153" t="s">
        <v>2</v>
      </c>
      <c r="D79" s="154" t="s">
        <v>2</v>
      </c>
      <c r="E79" s="155" t="s">
        <v>2</v>
      </c>
      <c r="F79" s="146" t="s">
        <v>2</v>
      </c>
      <c r="G79" s="146" t="s">
        <v>2</v>
      </c>
      <c r="H79" s="146" t="s">
        <v>2</v>
      </c>
      <c r="I79" s="146" t="s">
        <v>2</v>
      </c>
      <c r="J79" s="146" t="str">
        <f t="shared" si="4"/>
        <v>-</v>
      </c>
      <c r="K79" s="146" t="s">
        <v>2</v>
      </c>
      <c r="L79" s="156" t="s">
        <v>2</v>
      </c>
      <c r="M79" s="157" t="s">
        <v>2</v>
      </c>
      <c r="N79" s="146" t="s">
        <v>2</v>
      </c>
      <c r="O79" s="143" t="str">
        <f t="shared" si="5"/>
        <v>-</v>
      </c>
      <c r="P79" s="146" t="s">
        <v>2</v>
      </c>
      <c r="Q79" s="146" t="s">
        <v>2</v>
      </c>
      <c r="R79" s="144" t="str">
        <f t="shared" si="6"/>
        <v>-</v>
      </c>
      <c r="S79" s="145" t="s">
        <v>2</v>
      </c>
      <c r="T79" s="146" t="s">
        <v>2</v>
      </c>
      <c r="U79" s="158" t="s">
        <v>2</v>
      </c>
      <c r="V79" s="159" t="s">
        <v>2</v>
      </c>
      <c r="W79" s="160" t="s">
        <v>2</v>
      </c>
      <c r="X79" s="12"/>
      <c r="Y79" s="12"/>
      <c r="Z79" s="150" t="e">
        <f t="shared" si="7"/>
        <v>#VALUE!</v>
      </c>
      <c r="AB79" s="151" t="s">
        <v>2</v>
      </c>
      <c r="AC79" s="151" t="s">
        <v>2</v>
      </c>
      <c r="AD79" s="151" t="s">
        <v>2</v>
      </c>
      <c r="AE79" s="151" t="s">
        <v>2</v>
      </c>
      <c r="AF79" s="151" t="s">
        <v>2</v>
      </c>
      <c r="AG79" s="151"/>
    </row>
    <row r="80" spans="2:33" s="4" customFormat="1" ht="18" customHeight="1" hidden="1">
      <c r="B80" s="152" t="s">
        <v>2</v>
      </c>
      <c r="C80" s="153" t="s">
        <v>2</v>
      </c>
      <c r="D80" s="154" t="s">
        <v>2</v>
      </c>
      <c r="E80" s="155" t="s">
        <v>2</v>
      </c>
      <c r="F80" s="146" t="s">
        <v>2</v>
      </c>
      <c r="G80" s="146" t="s">
        <v>2</v>
      </c>
      <c r="H80" s="146" t="s">
        <v>2</v>
      </c>
      <c r="I80" s="146" t="s">
        <v>2</v>
      </c>
      <c r="J80" s="146" t="str">
        <f t="shared" si="4"/>
        <v>-</v>
      </c>
      <c r="K80" s="146" t="s">
        <v>2</v>
      </c>
      <c r="L80" s="156" t="s">
        <v>2</v>
      </c>
      <c r="M80" s="157" t="s">
        <v>2</v>
      </c>
      <c r="N80" s="146" t="s">
        <v>2</v>
      </c>
      <c r="O80" s="143" t="str">
        <f t="shared" si="5"/>
        <v>-</v>
      </c>
      <c r="P80" s="146" t="s">
        <v>2</v>
      </c>
      <c r="Q80" s="146" t="s">
        <v>2</v>
      </c>
      <c r="R80" s="144" t="str">
        <f t="shared" si="6"/>
        <v>-</v>
      </c>
      <c r="S80" s="145" t="s">
        <v>2</v>
      </c>
      <c r="T80" s="146" t="s">
        <v>2</v>
      </c>
      <c r="U80" s="158" t="s">
        <v>2</v>
      </c>
      <c r="V80" s="159" t="s">
        <v>2</v>
      </c>
      <c r="W80" s="160" t="s">
        <v>2</v>
      </c>
      <c r="X80" s="12"/>
      <c r="Y80" s="12"/>
      <c r="Z80" s="150" t="e">
        <f t="shared" si="7"/>
        <v>#VALUE!</v>
      </c>
      <c r="AB80" s="151" t="s">
        <v>2</v>
      </c>
      <c r="AC80" s="151" t="s">
        <v>2</v>
      </c>
      <c r="AD80" s="151" t="s">
        <v>2</v>
      </c>
      <c r="AE80" s="151" t="s">
        <v>2</v>
      </c>
      <c r="AF80" s="151" t="s">
        <v>2</v>
      </c>
      <c r="AG80" s="151"/>
    </row>
    <row r="81" spans="2:33" s="4" customFormat="1" ht="18" customHeight="1" hidden="1">
      <c r="B81" s="152" t="s">
        <v>2</v>
      </c>
      <c r="C81" s="153" t="s">
        <v>2</v>
      </c>
      <c r="D81" s="154" t="s">
        <v>2</v>
      </c>
      <c r="E81" s="155" t="s">
        <v>2</v>
      </c>
      <c r="F81" s="146" t="s">
        <v>2</v>
      </c>
      <c r="G81" s="146" t="s">
        <v>2</v>
      </c>
      <c r="H81" s="146" t="s">
        <v>2</v>
      </c>
      <c r="I81" s="146" t="s">
        <v>2</v>
      </c>
      <c r="J81" s="146" t="str">
        <f t="shared" si="4"/>
        <v>-</v>
      </c>
      <c r="K81" s="146" t="s">
        <v>2</v>
      </c>
      <c r="L81" s="156" t="s">
        <v>2</v>
      </c>
      <c r="M81" s="157" t="s">
        <v>2</v>
      </c>
      <c r="N81" s="146" t="s">
        <v>2</v>
      </c>
      <c r="O81" s="143" t="str">
        <f t="shared" si="5"/>
        <v>-</v>
      </c>
      <c r="P81" s="146" t="s">
        <v>2</v>
      </c>
      <c r="Q81" s="146" t="s">
        <v>2</v>
      </c>
      <c r="R81" s="144" t="str">
        <f t="shared" si="6"/>
        <v>-</v>
      </c>
      <c r="S81" s="145" t="s">
        <v>2</v>
      </c>
      <c r="T81" s="146" t="s">
        <v>2</v>
      </c>
      <c r="U81" s="158" t="s">
        <v>2</v>
      </c>
      <c r="V81" s="159" t="s">
        <v>2</v>
      </c>
      <c r="W81" s="160" t="s">
        <v>2</v>
      </c>
      <c r="X81" s="12"/>
      <c r="Y81" s="12"/>
      <c r="Z81" s="150" t="e">
        <f t="shared" si="7"/>
        <v>#VALUE!</v>
      </c>
      <c r="AB81" s="151" t="s">
        <v>2</v>
      </c>
      <c r="AC81" s="151" t="s">
        <v>2</v>
      </c>
      <c r="AD81" s="151" t="s">
        <v>2</v>
      </c>
      <c r="AE81" s="151" t="s">
        <v>2</v>
      </c>
      <c r="AF81" s="151" t="s">
        <v>2</v>
      </c>
      <c r="AG81" s="151"/>
    </row>
    <row r="82" spans="2:33" s="4" customFormat="1" ht="18" customHeight="1" hidden="1">
      <c r="B82" s="152" t="s">
        <v>2</v>
      </c>
      <c r="C82" s="153" t="s">
        <v>2</v>
      </c>
      <c r="D82" s="154" t="s">
        <v>2</v>
      </c>
      <c r="E82" s="155" t="s">
        <v>2</v>
      </c>
      <c r="F82" s="146" t="s">
        <v>2</v>
      </c>
      <c r="G82" s="146" t="s">
        <v>2</v>
      </c>
      <c r="H82" s="146" t="s">
        <v>2</v>
      </c>
      <c r="I82" s="146" t="s">
        <v>2</v>
      </c>
      <c r="J82" s="146" t="str">
        <f t="shared" si="4"/>
        <v>-</v>
      </c>
      <c r="K82" s="146" t="s">
        <v>2</v>
      </c>
      <c r="L82" s="156" t="s">
        <v>2</v>
      </c>
      <c r="M82" s="157" t="s">
        <v>2</v>
      </c>
      <c r="N82" s="146" t="s">
        <v>2</v>
      </c>
      <c r="O82" s="143" t="str">
        <f t="shared" si="5"/>
        <v>-</v>
      </c>
      <c r="P82" s="146" t="s">
        <v>2</v>
      </c>
      <c r="Q82" s="146" t="s">
        <v>2</v>
      </c>
      <c r="R82" s="144" t="str">
        <f t="shared" si="6"/>
        <v>-</v>
      </c>
      <c r="S82" s="145" t="s">
        <v>2</v>
      </c>
      <c r="T82" s="146" t="s">
        <v>2</v>
      </c>
      <c r="U82" s="158" t="s">
        <v>2</v>
      </c>
      <c r="V82" s="159" t="s">
        <v>2</v>
      </c>
      <c r="W82" s="160" t="s">
        <v>2</v>
      </c>
      <c r="X82" s="12"/>
      <c r="Y82" s="12"/>
      <c r="Z82" s="150" t="e">
        <f t="shared" si="7"/>
        <v>#VALUE!</v>
      </c>
      <c r="AB82" s="151" t="s">
        <v>2</v>
      </c>
      <c r="AC82" s="151" t="s">
        <v>2</v>
      </c>
      <c r="AD82" s="151" t="s">
        <v>2</v>
      </c>
      <c r="AE82" s="151" t="s">
        <v>2</v>
      </c>
      <c r="AF82" s="151" t="s">
        <v>2</v>
      </c>
      <c r="AG82" s="151"/>
    </row>
    <row r="83" spans="2:33" s="4" customFormat="1" ht="18" customHeight="1" hidden="1">
      <c r="B83" s="152" t="s">
        <v>2</v>
      </c>
      <c r="C83" s="153" t="s">
        <v>2</v>
      </c>
      <c r="D83" s="154" t="s">
        <v>2</v>
      </c>
      <c r="E83" s="155" t="s">
        <v>2</v>
      </c>
      <c r="F83" s="146" t="s">
        <v>2</v>
      </c>
      <c r="G83" s="146" t="s">
        <v>2</v>
      </c>
      <c r="H83" s="146" t="s">
        <v>2</v>
      </c>
      <c r="I83" s="146" t="s">
        <v>2</v>
      </c>
      <c r="J83" s="146" t="str">
        <f t="shared" si="4"/>
        <v>-</v>
      </c>
      <c r="K83" s="146" t="s">
        <v>2</v>
      </c>
      <c r="L83" s="156" t="s">
        <v>2</v>
      </c>
      <c r="M83" s="157" t="s">
        <v>2</v>
      </c>
      <c r="N83" s="146" t="s">
        <v>2</v>
      </c>
      <c r="O83" s="143" t="str">
        <f t="shared" si="5"/>
        <v>-</v>
      </c>
      <c r="P83" s="146" t="s">
        <v>2</v>
      </c>
      <c r="Q83" s="146" t="s">
        <v>2</v>
      </c>
      <c r="R83" s="144" t="str">
        <f t="shared" si="6"/>
        <v>-</v>
      </c>
      <c r="S83" s="145" t="s">
        <v>2</v>
      </c>
      <c r="T83" s="146" t="s">
        <v>2</v>
      </c>
      <c r="U83" s="158" t="s">
        <v>2</v>
      </c>
      <c r="V83" s="159" t="s">
        <v>2</v>
      </c>
      <c r="W83" s="160" t="s">
        <v>2</v>
      </c>
      <c r="X83" s="12"/>
      <c r="Y83" s="12"/>
      <c r="Z83" s="150" t="e">
        <f t="shared" si="7"/>
        <v>#VALUE!</v>
      </c>
      <c r="AB83" s="151" t="s">
        <v>2</v>
      </c>
      <c r="AC83" s="151" t="s">
        <v>2</v>
      </c>
      <c r="AD83" s="151" t="s">
        <v>2</v>
      </c>
      <c r="AE83" s="151" t="s">
        <v>2</v>
      </c>
      <c r="AF83" s="151" t="s">
        <v>2</v>
      </c>
      <c r="AG83" s="151"/>
    </row>
    <row r="84" spans="2:33" s="4" customFormat="1" ht="18" customHeight="1" hidden="1">
      <c r="B84" s="152" t="s">
        <v>2</v>
      </c>
      <c r="C84" s="153" t="s">
        <v>2</v>
      </c>
      <c r="D84" s="154" t="s">
        <v>2</v>
      </c>
      <c r="E84" s="155" t="s">
        <v>2</v>
      </c>
      <c r="F84" s="146" t="s">
        <v>2</v>
      </c>
      <c r="G84" s="146" t="s">
        <v>2</v>
      </c>
      <c r="H84" s="146" t="s">
        <v>2</v>
      </c>
      <c r="I84" s="146" t="s">
        <v>2</v>
      </c>
      <c r="J84" s="146" t="str">
        <f t="shared" si="4"/>
        <v>-</v>
      </c>
      <c r="K84" s="146" t="s">
        <v>2</v>
      </c>
      <c r="L84" s="156" t="s">
        <v>2</v>
      </c>
      <c r="M84" s="157" t="s">
        <v>2</v>
      </c>
      <c r="N84" s="146" t="s">
        <v>2</v>
      </c>
      <c r="O84" s="143" t="str">
        <f t="shared" si="5"/>
        <v>-</v>
      </c>
      <c r="P84" s="146" t="s">
        <v>2</v>
      </c>
      <c r="Q84" s="146" t="s">
        <v>2</v>
      </c>
      <c r="R84" s="144" t="str">
        <f t="shared" si="6"/>
        <v>-</v>
      </c>
      <c r="S84" s="145" t="s">
        <v>2</v>
      </c>
      <c r="T84" s="146" t="s">
        <v>2</v>
      </c>
      <c r="U84" s="158" t="s">
        <v>2</v>
      </c>
      <c r="V84" s="159" t="s">
        <v>2</v>
      </c>
      <c r="W84" s="160" t="s">
        <v>2</v>
      </c>
      <c r="X84" s="12"/>
      <c r="Y84" s="12"/>
      <c r="Z84" s="150" t="e">
        <f t="shared" si="7"/>
        <v>#VALUE!</v>
      </c>
      <c r="AB84" s="151" t="s">
        <v>2</v>
      </c>
      <c r="AC84" s="151" t="s">
        <v>2</v>
      </c>
      <c r="AD84" s="151" t="s">
        <v>2</v>
      </c>
      <c r="AE84" s="151" t="s">
        <v>2</v>
      </c>
      <c r="AF84" s="151" t="s">
        <v>2</v>
      </c>
      <c r="AG84" s="151"/>
    </row>
    <row r="85" spans="2:33" s="4" customFormat="1" ht="18" customHeight="1" hidden="1">
      <c r="B85" s="152" t="s">
        <v>2</v>
      </c>
      <c r="C85" s="153" t="s">
        <v>2</v>
      </c>
      <c r="D85" s="154" t="s">
        <v>2</v>
      </c>
      <c r="E85" s="155" t="s">
        <v>2</v>
      </c>
      <c r="F85" s="146" t="s">
        <v>2</v>
      </c>
      <c r="G85" s="146" t="s">
        <v>2</v>
      </c>
      <c r="H85" s="146" t="s">
        <v>2</v>
      </c>
      <c r="I85" s="146" t="s">
        <v>2</v>
      </c>
      <c r="J85" s="146" t="str">
        <f t="shared" si="4"/>
        <v>-</v>
      </c>
      <c r="K85" s="146" t="s">
        <v>2</v>
      </c>
      <c r="L85" s="156" t="s">
        <v>2</v>
      </c>
      <c r="M85" s="157" t="s">
        <v>2</v>
      </c>
      <c r="N85" s="146" t="s">
        <v>2</v>
      </c>
      <c r="O85" s="143" t="str">
        <f t="shared" si="5"/>
        <v>-</v>
      </c>
      <c r="P85" s="146" t="s">
        <v>2</v>
      </c>
      <c r="Q85" s="146" t="s">
        <v>2</v>
      </c>
      <c r="R85" s="144" t="str">
        <f t="shared" si="6"/>
        <v>-</v>
      </c>
      <c r="S85" s="145" t="s">
        <v>2</v>
      </c>
      <c r="T85" s="146" t="s">
        <v>2</v>
      </c>
      <c r="U85" s="158" t="s">
        <v>2</v>
      </c>
      <c r="V85" s="159" t="s">
        <v>2</v>
      </c>
      <c r="W85" s="160" t="s">
        <v>2</v>
      </c>
      <c r="X85" s="12"/>
      <c r="Y85" s="12"/>
      <c r="Z85" s="150" t="e">
        <f t="shared" si="7"/>
        <v>#VALUE!</v>
      </c>
      <c r="AB85" s="151" t="s">
        <v>2</v>
      </c>
      <c r="AC85" s="151" t="s">
        <v>2</v>
      </c>
      <c r="AD85" s="151" t="s">
        <v>2</v>
      </c>
      <c r="AE85" s="151" t="s">
        <v>2</v>
      </c>
      <c r="AF85" s="151" t="s">
        <v>2</v>
      </c>
      <c r="AG85" s="151"/>
    </row>
    <row r="86" spans="2:33" s="4" customFormat="1" ht="18" customHeight="1" hidden="1">
      <c r="B86" s="152" t="s">
        <v>2</v>
      </c>
      <c r="C86" s="153" t="s">
        <v>2</v>
      </c>
      <c r="D86" s="154" t="s">
        <v>2</v>
      </c>
      <c r="E86" s="155" t="s">
        <v>2</v>
      </c>
      <c r="F86" s="146" t="s">
        <v>2</v>
      </c>
      <c r="G86" s="146" t="s">
        <v>2</v>
      </c>
      <c r="H86" s="146" t="s">
        <v>2</v>
      </c>
      <c r="I86" s="146" t="s">
        <v>2</v>
      </c>
      <c r="J86" s="146" t="str">
        <f t="shared" si="4"/>
        <v>-</v>
      </c>
      <c r="K86" s="146" t="s">
        <v>2</v>
      </c>
      <c r="L86" s="156" t="s">
        <v>2</v>
      </c>
      <c r="M86" s="157" t="s">
        <v>2</v>
      </c>
      <c r="N86" s="146" t="s">
        <v>2</v>
      </c>
      <c r="O86" s="143" t="str">
        <f t="shared" si="5"/>
        <v>-</v>
      </c>
      <c r="P86" s="146" t="s">
        <v>2</v>
      </c>
      <c r="Q86" s="146" t="s">
        <v>2</v>
      </c>
      <c r="R86" s="144" t="str">
        <f t="shared" si="6"/>
        <v>-</v>
      </c>
      <c r="S86" s="145" t="s">
        <v>2</v>
      </c>
      <c r="T86" s="146" t="s">
        <v>2</v>
      </c>
      <c r="U86" s="158" t="s">
        <v>2</v>
      </c>
      <c r="V86" s="159" t="s">
        <v>2</v>
      </c>
      <c r="W86" s="160" t="s">
        <v>2</v>
      </c>
      <c r="X86" s="12"/>
      <c r="Y86" s="12"/>
      <c r="Z86" s="150" t="e">
        <f t="shared" si="7"/>
        <v>#VALUE!</v>
      </c>
      <c r="AB86" s="151" t="s">
        <v>2</v>
      </c>
      <c r="AC86" s="151" t="s">
        <v>2</v>
      </c>
      <c r="AD86" s="151" t="s">
        <v>2</v>
      </c>
      <c r="AE86" s="151" t="s">
        <v>2</v>
      </c>
      <c r="AF86" s="151" t="s">
        <v>2</v>
      </c>
      <c r="AG86" s="151"/>
    </row>
    <row r="87" spans="2:33" s="4" customFormat="1" ht="18" customHeight="1" hidden="1">
      <c r="B87" s="152" t="s">
        <v>2</v>
      </c>
      <c r="C87" s="153" t="s">
        <v>2</v>
      </c>
      <c r="D87" s="154" t="s">
        <v>2</v>
      </c>
      <c r="E87" s="155" t="s">
        <v>2</v>
      </c>
      <c r="F87" s="146" t="s">
        <v>2</v>
      </c>
      <c r="G87" s="146" t="s">
        <v>2</v>
      </c>
      <c r="H87" s="146" t="s">
        <v>2</v>
      </c>
      <c r="I87" s="146" t="s">
        <v>2</v>
      </c>
      <c r="J87" s="146" t="str">
        <f t="shared" si="4"/>
        <v>-</v>
      </c>
      <c r="K87" s="146" t="s">
        <v>2</v>
      </c>
      <c r="L87" s="156" t="s">
        <v>2</v>
      </c>
      <c r="M87" s="157" t="s">
        <v>2</v>
      </c>
      <c r="N87" s="146" t="s">
        <v>2</v>
      </c>
      <c r="O87" s="143" t="str">
        <f t="shared" si="5"/>
        <v>-</v>
      </c>
      <c r="P87" s="146" t="s">
        <v>2</v>
      </c>
      <c r="Q87" s="146" t="s">
        <v>2</v>
      </c>
      <c r="R87" s="144" t="str">
        <f t="shared" si="6"/>
        <v>-</v>
      </c>
      <c r="S87" s="145" t="s">
        <v>2</v>
      </c>
      <c r="T87" s="146" t="s">
        <v>2</v>
      </c>
      <c r="U87" s="158" t="s">
        <v>2</v>
      </c>
      <c r="V87" s="159" t="s">
        <v>2</v>
      </c>
      <c r="W87" s="160" t="s">
        <v>2</v>
      </c>
      <c r="X87" s="12"/>
      <c r="Y87" s="12"/>
      <c r="Z87" s="150" t="e">
        <f t="shared" si="7"/>
        <v>#VALUE!</v>
      </c>
      <c r="AB87" s="151" t="s">
        <v>2</v>
      </c>
      <c r="AC87" s="151" t="s">
        <v>2</v>
      </c>
      <c r="AD87" s="151" t="s">
        <v>2</v>
      </c>
      <c r="AE87" s="151" t="s">
        <v>2</v>
      </c>
      <c r="AF87" s="151" t="s">
        <v>2</v>
      </c>
      <c r="AG87" s="151"/>
    </row>
    <row r="88" spans="2:33" s="4" customFormat="1" ht="18" customHeight="1" hidden="1">
      <c r="B88" s="152" t="s">
        <v>2</v>
      </c>
      <c r="C88" s="153" t="s">
        <v>2</v>
      </c>
      <c r="D88" s="154" t="s">
        <v>2</v>
      </c>
      <c r="E88" s="155" t="s">
        <v>2</v>
      </c>
      <c r="F88" s="146" t="s">
        <v>2</v>
      </c>
      <c r="G88" s="146" t="s">
        <v>2</v>
      </c>
      <c r="H88" s="146" t="s">
        <v>2</v>
      </c>
      <c r="I88" s="146" t="s">
        <v>2</v>
      </c>
      <c r="J88" s="146" t="str">
        <f t="shared" si="4"/>
        <v>-</v>
      </c>
      <c r="K88" s="146" t="s">
        <v>2</v>
      </c>
      <c r="L88" s="156" t="s">
        <v>2</v>
      </c>
      <c r="M88" s="157" t="s">
        <v>2</v>
      </c>
      <c r="N88" s="146" t="s">
        <v>2</v>
      </c>
      <c r="O88" s="143" t="str">
        <f t="shared" si="5"/>
        <v>-</v>
      </c>
      <c r="P88" s="146" t="s">
        <v>2</v>
      </c>
      <c r="Q88" s="146" t="s">
        <v>2</v>
      </c>
      <c r="R88" s="144" t="str">
        <f t="shared" si="6"/>
        <v>-</v>
      </c>
      <c r="S88" s="145" t="s">
        <v>2</v>
      </c>
      <c r="T88" s="146" t="s">
        <v>2</v>
      </c>
      <c r="U88" s="158" t="s">
        <v>2</v>
      </c>
      <c r="V88" s="159" t="s">
        <v>2</v>
      </c>
      <c r="W88" s="160" t="s">
        <v>2</v>
      </c>
      <c r="X88" s="12"/>
      <c r="Y88" s="12"/>
      <c r="Z88" s="150" t="e">
        <f t="shared" si="7"/>
        <v>#VALUE!</v>
      </c>
      <c r="AB88" s="151" t="s">
        <v>2</v>
      </c>
      <c r="AC88" s="151" t="s">
        <v>2</v>
      </c>
      <c r="AD88" s="151" t="s">
        <v>2</v>
      </c>
      <c r="AE88" s="151" t="s">
        <v>2</v>
      </c>
      <c r="AF88" s="151" t="s">
        <v>2</v>
      </c>
      <c r="AG88" s="151"/>
    </row>
    <row r="89" spans="2:33" s="4" customFormat="1" ht="18" customHeight="1" hidden="1">
      <c r="B89" s="152" t="s">
        <v>2</v>
      </c>
      <c r="C89" s="153" t="s">
        <v>2</v>
      </c>
      <c r="D89" s="154" t="s">
        <v>2</v>
      </c>
      <c r="E89" s="155" t="s">
        <v>2</v>
      </c>
      <c r="F89" s="146" t="s">
        <v>2</v>
      </c>
      <c r="G89" s="146" t="s">
        <v>2</v>
      </c>
      <c r="H89" s="146" t="s">
        <v>2</v>
      </c>
      <c r="I89" s="146" t="s">
        <v>2</v>
      </c>
      <c r="J89" s="146" t="str">
        <f t="shared" si="4"/>
        <v>-</v>
      </c>
      <c r="K89" s="146" t="s">
        <v>2</v>
      </c>
      <c r="L89" s="156" t="s">
        <v>2</v>
      </c>
      <c r="M89" s="157" t="s">
        <v>2</v>
      </c>
      <c r="N89" s="146" t="s">
        <v>2</v>
      </c>
      <c r="O89" s="143" t="str">
        <f t="shared" si="5"/>
        <v>-</v>
      </c>
      <c r="P89" s="146" t="s">
        <v>2</v>
      </c>
      <c r="Q89" s="146" t="s">
        <v>2</v>
      </c>
      <c r="R89" s="144" t="str">
        <f t="shared" si="6"/>
        <v>-</v>
      </c>
      <c r="S89" s="145" t="s">
        <v>2</v>
      </c>
      <c r="T89" s="146" t="s">
        <v>2</v>
      </c>
      <c r="U89" s="158" t="s">
        <v>2</v>
      </c>
      <c r="V89" s="159" t="s">
        <v>2</v>
      </c>
      <c r="W89" s="160" t="s">
        <v>2</v>
      </c>
      <c r="X89" s="12"/>
      <c r="Y89" s="12"/>
      <c r="Z89" s="150" t="e">
        <f t="shared" si="7"/>
        <v>#VALUE!</v>
      </c>
      <c r="AB89" s="151" t="s">
        <v>2</v>
      </c>
      <c r="AC89" s="151" t="s">
        <v>2</v>
      </c>
      <c r="AD89" s="151" t="s">
        <v>2</v>
      </c>
      <c r="AE89" s="151" t="s">
        <v>2</v>
      </c>
      <c r="AF89" s="151" t="s">
        <v>2</v>
      </c>
      <c r="AG89" s="151"/>
    </row>
    <row r="90" spans="2:33" s="4" customFormat="1" ht="18" customHeight="1" hidden="1">
      <c r="B90" s="152" t="s">
        <v>2</v>
      </c>
      <c r="C90" s="153" t="s">
        <v>2</v>
      </c>
      <c r="D90" s="154" t="s">
        <v>2</v>
      </c>
      <c r="E90" s="155" t="s">
        <v>2</v>
      </c>
      <c r="F90" s="146" t="s">
        <v>2</v>
      </c>
      <c r="G90" s="146" t="s">
        <v>2</v>
      </c>
      <c r="H90" s="146" t="s">
        <v>2</v>
      </c>
      <c r="I90" s="146" t="s">
        <v>2</v>
      </c>
      <c r="J90" s="146" t="str">
        <f t="shared" si="4"/>
        <v>-</v>
      </c>
      <c r="K90" s="146" t="s">
        <v>2</v>
      </c>
      <c r="L90" s="156" t="s">
        <v>2</v>
      </c>
      <c r="M90" s="157" t="s">
        <v>2</v>
      </c>
      <c r="N90" s="146" t="s">
        <v>2</v>
      </c>
      <c r="O90" s="143" t="str">
        <f t="shared" si="5"/>
        <v>-</v>
      </c>
      <c r="P90" s="146" t="s">
        <v>2</v>
      </c>
      <c r="Q90" s="146" t="s">
        <v>2</v>
      </c>
      <c r="R90" s="144" t="str">
        <f t="shared" si="6"/>
        <v>-</v>
      </c>
      <c r="S90" s="145" t="s">
        <v>2</v>
      </c>
      <c r="T90" s="146" t="s">
        <v>2</v>
      </c>
      <c r="U90" s="158" t="s">
        <v>2</v>
      </c>
      <c r="V90" s="159" t="s">
        <v>2</v>
      </c>
      <c r="W90" s="160" t="s">
        <v>2</v>
      </c>
      <c r="X90" s="12"/>
      <c r="Y90" s="12"/>
      <c r="Z90" s="150" t="e">
        <f t="shared" si="7"/>
        <v>#VALUE!</v>
      </c>
      <c r="AB90" s="151" t="s">
        <v>2</v>
      </c>
      <c r="AC90" s="151" t="s">
        <v>2</v>
      </c>
      <c r="AD90" s="151" t="s">
        <v>2</v>
      </c>
      <c r="AE90" s="151" t="s">
        <v>2</v>
      </c>
      <c r="AF90" s="151" t="s">
        <v>2</v>
      </c>
      <c r="AG90" s="151"/>
    </row>
    <row r="91" spans="2:33" s="4" customFormat="1" ht="18" customHeight="1" hidden="1">
      <c r="B91" s="152" t="s">
        <v>2</v>
      </c>
      <c r="C91" s="153" t="s">
        <v>2</v>
      </c>
      <c r="D91" s="154" t="s">
        <v>2</v>
      </c>
      <c r="E91" s="155" t="s">
        <v>2</v>
      </c>
      <c r="F91" s="146" t="s">
        <v>2</v>
      </c>
      <c r="G91" s="146" t="s">
        <v>2</v>
      </c>
      <c r="H91" s="146" t="s">
        <v>2</v>
      </c>
      <c r="I91" s="146" t="s">
        <v>2</v>
      </c>
      <c r="J91" s="146" t="str">
        <f t="shared" si="4"/>
        <v>-</v>
      </c>
      <c r="K91" s="146" t="s">
        <v>2</v>
      </c>
      <c r="L91" s="156" t="s">
        <v>2</v>
      </c>
      <c r="M91" s="157" t="s">
        <v>2</v>
      </c>
      <c r="N91" s="146" t="s">
        <v>2</v>
      </c>
      <c r="O91" s="143" t="str">
        <f t="shared" si="5"/>
        <v>-</v>
      </c>
      <c r="P91" s="146" t="s">
        <v>2</v>
      </c>
      <c r="Q91" s="146" t="s">
        <v>2</v>
      </c>
      <c r="R91" s="144" t="str">
        <f t="shared" si="6"/>
        <v>-</v>
      </c>
      <c r="S91" s="145" t="s">
        <v>2</v>
      </c>
      <c r="T91" s="146" t="s">
        <v>2</v>
      </c>
      <c r="U91" s="158" t="s">
        <v>2</v>
      </c>
      <c r="V91" s="159" t="s">
        <v>2</v>
      </c>
      <c r="W91" s="160" t="s">
        <v>2</v>
      </c>
      <c r="X91" s="12"/>
      <c r="Y91" s="12"/>
      <c r="Z91" s="150" t="e">
        <f t="shared" si="7"/>
        <v>#VALUE!</v>
      </c>
      <c r="AB91" s="151" t="s">
        <v>2</v>
      </c>
      <c r="AC91" s="151" t="s">
        <v>2</v>
      </c>
      <c r="AD91" s="151" t="s">
        <v>2</v>
      </c>
      <c r="AE91" s="151" t="s">
        <v>2</v>
      </c>
      <c r="AF91" s="151" t="s">
        <v>2</v>
      </c>
      <c r="AG91" s="151"/>
    </row>
    <row r="92" spans="2:33" s="4" customFormat="1" ht="18" customHeight="1" hidden="1">
      <c r="B92" s="152" t="s">
        <v>2</v>
      </c>
      <c r="C92" s="153" t="s">
        <v>2</v>
      </c>
      <c r="D92" s="154" t="s">
        <v>2</v>
      </c>
      <c r="E92" s="155" t="s">
        <v>2</v>
      </c>
      <c r="F92" s="146" t="s">
        <v>2</v>
      </c>
      <c r="G92" s="146" t="s">
        <v>2</v>
      </c>
      <c r="H92" s="146" t="s">
        <v>2</v>
      </c>
      <c r="I92" s="146" t="s">
        <v>2</v>
      </c>
      <c r="J92" s="146" t="str">
        <f t="shared" si="4"/>
        <v>-</v>
      </c>
      <c r="K92" s="146" t="s">
        <v>2</v>
      </c>
      <c r="L92" s="156" t="s">
        <v>2</v>
      </c>
      <c r="M92" s="157" t="s">
        <v>2</v>
      </c>
      <c r="N92" s="146" t="s">
        <v>2</v>
      </c>
      <c r="O92" s="143" t="str">
        <f t="shared" si="5"/>
        <v>-</v>
      </c>
      <c r="P92" s="146" t="s">
        <v>2</v>
      </c>
      <c r="Q92" s="146" t="s">
        <v>2</v>
      </c>
      <c r="R92" s="144" t="str">
        <f t="shared" si="6"/>
        <v>-</v>
      </c>
      <c r="S92" s="145" t="s">
        <v>2</v>
      </c>
      <c r="T92" s="146" t="s">
        <v>2</v>
      </c>
      <c r="U92" s="158" t="s">
        <v>2</v>
      </c>
      <c r="V92" s="159" t="s">
        <v>2</v>
      </c>
      <c r="W92" s="160" t="s">
        <v>2</v>
      </c>
      <c r="X92" s="12"/>
      <c r="Y92" s="12"/>
      <c r="Z92" s="150" t="e">
        <f t="shared" si="7"/>
        <v>#VALUE!</v>
      </c>
      <c r="AB92" s="151" t="s">
        <v>2</v>
      </c>
      <c r="AC92" s="151" t="s">
        <v>2</v>
      </c>
      <c r="AD92" s="151" t="s">
        <v>2</v>
      </c>
      <c r="AE92" s="151" t="s">
        <v>2</v>
      </c>
      <c r="AF92" s="151" t="s">
        <v>2</v>
      </c>
      <c r="AG92" s="151"/>
    </row>
    <row r="93" spans="2:33" s="4" customFormat="1" ht="18" customHeight="1" hidden="1">
      <c r="B93" s="152" t="s">
        <v>2</v>
      </c>
      <c r="C93" s="153" t="s">
        <v>2</v>
      </c>
      <c r="D93" s="154" t="s">
        <v>2</v>
      </c>
      <c r="E93" s="155" t="s">
        <v>2</v>
      </c>
      <c r="F93" s="146" t="s">
        <v>2</v>
      </c>
      <c r="G93" s="146" t="s">
        <v>2</v>
      </c>
      <c r="H93" s="146" t="s">
        <v>2</v>
      </c>
      <c r="I93" s="146" t="s">
        <v>2</v>
      </c>
      <c r="J93" s="146" t="str">
        <f t="shared" si="4"/>
        <v>-</v>
      </c>
      <c r="K93" s="146" t="s">
        <v>2</v>
      </c>
      <c r="L93" s="156" t="s">
        <v>2</v>
      </c>
      <c r="M93" s="157" t="s">
        <v>2</v>
      </c>
      <c r="N93" s="146" t="s">
        <v>2</v>
      </c>
      <c r="O93" s="143" t="str">
        <f t="shared" si="5"/>
        <v>-</v>
      </c>
      <c r="P93" s="146" t="s">
        <v>2</v>
      </c>
      <c r="Q93" s="146" t="s">
        <v>2</v>
      </c>
      <c r="R93" s="144" t="str">
        <f t="shared" si="6"/>
        <v>-</v>
      </c>
      <c r="S93" s="145" t="s">
        <v>2</v>
      </c>
      <c r="T93" s="146" t="s">
        <v>2</v>
      </c>
      <c r="U93" s="158" t="s">
        <v>2</v>
      </c>
      <c r="V93" s="159" t="s">
        <v>2</v>
      </c>
      <c r="W93" s="160" t="s">
        <v>2</v>
      </c>
      <c r="X93" s="12"/>
      <c r="Y93" s="12"/>
      <c r="Z93" s="150" t="e">
        <f t="shared" si="7"/>
        <v>#VALUE!</v>
      </c>
      <c r="AB93" s="151" t="s">
        <v>2</v>
      </c>
      <c r="AC93" s="151" t="s">
        <v>2</v>
      </c>
      <c r="AD93" s="151" t="s">
        <v>2</v>
      </c>
      <c r="AE93" s="151" t="s">
        <v>2</v>
      </c>
      <c r="AF93" s="151" t="s">
        <v>2</v>
      </c>
      <c r="AG93" s="151"/>
    </row>
    <row r="94" spans="2:33" s="4" customFormat="1" ht="18" customHeight="1" hidden="1">
      <c r="B94" s="152" t="s">
        <v>2</v>
      </c>
      <c r="C94" s="153" t="s">
        <v>2</v>
      </c>
      <c r="D94" s="154" t="s">
        <v>2</v>
      </c>
      <c r="E94" s="155" t="s">
        <v>2</v>
      </c>
      <c r="F94" s="146" t="s">
        <v>2</v>
      </c>
      <c r="G94" s="146" t="s">
        <v>2</v>
      </c>
      <c r="H94" s="146" t="s">
        <v>2</v>
      </c>
      <c r="I94" s="146" t="s">
        <v>2</v>
      </c>
      <c r="J94" s="146" t="str">
        <f aca="true" t="shared" si="8" ref="J94:J99">IF(AND(ISNUMBER(H94),ISNUMBER(I94)),H94-I94,"-")</f>
        <v>-</v>
      </c>
      <c r="K94" s="146" t="s">
        <v>2</v>
      </c>
      <c r="L94" s="156" t="s">
        <v>2</v>
      </c>
      <c r="M94" s="157" t="s">
        <v>2</v>
      </c>
      <c r="N94" s="146" t="s">
        <v>2</v>
      </c>
      <c r="O94" s="143" t="str">
        <f aca="true" t="shared" si="9" ref="O94:O99">IF(AND(ISNUMBER(M94),ISNUMBER(N94)),M94-N94,"-")</f>
        <v>-</v>
      </c>
      <c r="P94" s="146" t="s">
        <v>2</v>
      </c>
      <c r="Q94" s="146" t="s">
        <v>2</v>
      </c>
      <c r="R94" s="144" t="str">
        <f aca="true" t="shared" si="10" ref="R94:R99">IF(AND(ISNUMBER(P94),ISNUMBER(Q94)),P94-Q94,"-")</f>
        <v>-</v>
      </c>
      <c r="S94" s="145" t="s">
        <v>2</v>
      </c>
      <c r="T94" s="146" t="s">
        <v>2</v>
      </c>
      <c r="U94" s="158" t="s">
        <v>2</v>
      </c>
      <c r="V94" s="159" t="s">
        <v>2</v>
      </c>
      <c r="W94" s="160" t="s">
        <v>2</v>
      </c>
      <c r="X94" s="12"/>
      <c r="Y94" s="12"/>
      <c r="Z94" s="150" t="e">
        <f aca="true" t="shared" si="11" ref="Z94:Z99">E94*H94/1000-F94*I94/1000</f>
        <v>#VALUE!</v>
      </c>
      <c r="AB94" s="151" t="s">
        <v>2</v>
      </c>
      <c r="AC94" s="151" t="s">
        <v>2</v>
      </c>
      <c r="AD94" s="151" t="s">
        <v>2</v>
      </c>
      <c r="AE94" s="151" t="s">
        <v>2</v>
      </c>
      <c r="AF94" s="151" t="s">
        <v>2</v>
      </c>
      <c r="AG94" s="151"/>
    </row>
    <row r="95" spans="2:33" s="4" customFormat="1" ht="18" customHeight="1" hidden="1">
      <c r="B95" s="152" t="s">
        <v>2</v>
      </c>
      <c r="C95" s="153" t="s">
        <v>2</v>
      </c>
      <c r="D95" s="154" t="s">
        <v>2</v>
      </c>
      <c r="E95" s="155" t="s">
        <v>2</v>
      </c>
      <c r="F95" s="146" t="s">
        <v>2</v>
      </c>
      <c r="G95" s="146" t="s">
        <v>2</v>
      </c>
      <c r="H95" s="146" t="s">
        <v>2</v>
      </c>
      <c r="I95" s="146" t="s">
        <v>2</v>
      </c>
      <c r="J95" s="146" t="str">
        <f t="shared" si="8"/>
        <v>-</v>
      </c>
      <c r="K95" s="146" t="s">
        <v>2</v>
      </c>
      <c r="L95" s="156" t="s">
        <v>2</v>
      </c>
      <c r="M95" s="157" t="s">
        <v>2</v>
      </c>
      <c r="N95" s="146" t="s">
        <v>2</v>
      </c>
      <c r="O95" s="143" t="str">
        <f t="shared" si="9"/>
        <v>-</v>
      </c>
      <c r="P95" s="146" t="s">
        <v>2</v>
      </c>
      <c r="Q95" s="146" t="s">
        <v>2</v>
      </c>
      <c r="R95" s="144" t="str">
        <f t="shared" si="10"/>
        <v>-</v>
      </c>
      <c r="S95" s="145" t="s">
        <v>2</v>
      </c>
      <c r="T95" s="146" t="s">
        <v>2</v>
      </c>
      <c r="U95" s="158" t="s">
        <v>2</v>
      </c>
      <c r="V95" s="159" t="s">
        <v>2</v>
      </c>
      <c r="W95" s="160" t="s">
        <v>2</v>
      </c>
      <c r="X95" s="12"/>
      <c r="Y95" s="12"/>
      <c r="Z95" s="150" t="e">
        <f t="shared" si="11"/>
        <v>#VALUE!</v>
      </c>
      <c r="AB95" s="151" t="s">
        <v>2</v>
      </c>
      <c r="AC95" s="151" t="s">
        <v>2</v>
      </c>
      <c r="AD95" s="151" t="s">
        <v>2</v>
      </c>
      <c r="AE95" s="151" t="s">
        <v>2</v>
      </c>
      <c r="AF95" s="151" t="s">
        <v>2</v>
      </c>
      <c r="AG95" s="151"/>
    </row>
    <row r="96" spans="2:33" s="4" customFormat="1" ht="18" customHeight="1" hidden="1">
      <c r="B96" s="152" t="s">
        <v>2</v>
      </c>
      <c r="C96" s="153" t="s">
        <v>2</v>
      </c>
      <c r="D96" s="154" t="s">
        <v>2</v>
      </c>
      <c r="E96" s="155" t="s">
        <v>2</v>
      </c>
      <c r="F96" s="146" t="s">
        <v>2</v>
      </c>
      <c r="G96" s="146" t="s">
        <v>2</v>
      </c>
      <c r="H96" s="146" t="s">
        <v>2</v>
      </c>
      <c r="I96" s="146" t="s">
        <v>2</v>
      </c>
      <c r="J96" s="146" t="str">
        <f t="shared" si="8"/>
        <v>-</v>
      </c>
      <c r="K96" s="146" t="s">
        <v>2</v>
      </c>
      <c r="L96" s="156" t="s">
        <v>2</v>
      </c>
      <c r="M96" s="157" t="s">
        <v>2</v>
      </c>
      <c r="N96" s="146" t="s">
        <v>2</v>
      </c>
      <c r="O96" s="143" t="str">
        <f t="shared" si="9"/>
        <v>-</v>
      </c>
      <c r="P96" s="146" t="s">
        <v>2</v>
      </c>
      <c r="Q96" s="146" t="s">
        <v>2</v>
      </c>
      <c r="R96" s="144" t="str">
        <f t="shared" si="10"/>
        <v>-</v>
      </c>
      <c r="S96" s="145" t="s">
        <v>2</v>
      </c>
      <c r="T96" s="146" t="s">
        <v>2</v>
      </c>
      <c r="U96" s="158" t="s">
        <v>2</v>
      </c>
      <c r="V96" s="159" t="s">
        <v>2</v>
      </c>
      <c r="W96" s="160" t="s">
        <v>2</v>
      </c>
      <c r="X96" s="12"/>
      <c r="Y96" s="12"/>
      <c r="Z96" s="150" t="e">
        <f t="shared" si="11"/>
        <v>#VALUE!</v>
      </c>
      <c r="AB96" s="151" t="s">
        <v>2</v>
      </c>
      <c r="AC96" s="151" t="s">
        <v>2</v>
      </c>
      <c r="AD96" s="151" t="s">
        <v>2</v>
      </c>
      <c r="AE96" s="151" t="s">
        <v>2</v>
      </c>
      <c r="AF96" s="151" t="s">
        <v>2</v>
      </c>
      <c r="AG96" s="151"/>
    </row>
    <row r="97" spans="2:33" s="4" customFormat="1" ht="18" customHeight="1" hidden="1">
      <c r="B97" s="152" t="s">
        <v>2</v>
      </c>
      <c r="C97" s="153" t="s">
        <v>2</v>
      </c>
      <c r="D97" s="154" t="s">
        <v>2</v>
      </c>
      <c r="E97" s="155" t="s">
        <v>2</v>
      </c>
      <c r="F97" s="146" t="s">
        <v>2</v>
      </c>
      <c r="G97" s="146" t="s">
        <v>2</v>
      </c>
      <c r="H97" s="146" t="s">
        <v>2</v>
      </c>
      <c r="I97" s="146" t="s">
        <v>2</v>
      </c>
      <c r="J97" s="146" t="str">
        <f t="shared" si="8"/>
        <v>-</v>
      </c>
      <c r="K97" s="146" t="s">
        <v>2</v>
      </c>
      <c r="L97" s="156" t="s">
        <v>2</v>
      </c>
      <c r="M97" s="157" t="s">
        <v>2</v>
      </c>
      <c r="N97" s="146" t="s">
        <v>2</v>
      </c>
      <c r="O97" s="143" t="str">
        <f t="shared" si="9"/>
        <v>-</v>
      </c>
      <c r="P97" s="146" t="s">
        <v>2</v>
      </c>
      <c r="Q97" s="146" t="s">
        <v>2</v>
      </c>
      <c r="R97" s="144" t="str">
        <f t="shared" si="10"/>
        <v>-</v>
      </c>
      <c r="S97" s="145" t="s">
        <v>2</v>
      </c>
      <c r="T97" s="146" t="s">
        <v>2</v>
      </c>
      <c r="U97" s="158" t="s">
        <v>2</v>
      </c>
      <c r="V97" s="159" t="s">
        <v>2</v>
      </c>
      <c r="W97" s="160" t="s">
        <v>2</v>
      </c>
      <c r="X97" s="12"/>
      <c r="Y97" s="12"/>
      <c r="Z97" s="150" t="e">
        <f t="shared" si="11"/>
        <v>#VALUE!</v>
      </c>
      <c r="AB97" s="151" t="s">
        <v>2</v>
      </c>
      <c r="AC97" s="151" t="s">
        <v>2</v>
      </c>
      <c r="AD97" s="151" t="s">
        <v>2</v>
      </c>
      <c r="AE97" s="151" t="s">
        <v>2</v>
      </c>
      <c r="AF97" s="151" t="s">
        <v>2</v>
      </c>
      <c r="AG97" s="151"/>
    </row>
    <row r="98" spans="2:33" s="4" customFormat="1" ht="18" customHeight="1" hidden="1">
      <c r="B98" s="152" t="s">
        <v>2</v>
      </c>
      <c r="C98" s="153" t="s">
        <v>2</v>
      </c>
      <c r="D98" s="154" t="s">
        <v>2</v>
      </c>
      <c r="E98" s="155" t="s">
        <v>2</v>
      </c>
      <c r="F98" s="146" t="s">
        <v>2</v>
      </c>
      <c r="G98" s="146" t="s">
        <v>2</v>
      </c>
      <c r="H98" s="146" t="s">
        <v>2</v>
      </c>
      <c r="I98" s="146" t="s">
        <v>2</v>
      </c>
      <c r="J98" s="146" t="str">
        <f t="shared" si="8"/>
        <v>-</v>
      </c>
      <c r="K98" s="146" t="s">
        <v>2</v>
      </c>
      <c r="L98" s="156" t="s">
        <v>2</v>
      </c>
      <c r="M98" s="157" t="s">
        <v>2</v>
      </c>
      <c r="N98" s="146" t="s">
        <v>2</v>
      </c>
      <c r="O98" s="143" t="str">
        <f t="shared" si="9"/>
        <v>-</v>
      </c>
      <c r="P98" s="146" t="s">
        <v>2</v>
      </c>
      <c r="Q98" s="146" t="s">
        <v>2</v>
      </c>
      <c r="R98" s="144" t="str">
        <f t="shared" si="10"/>
        <v>-</v>
      </c>
      <c r="S98" s="145" t="s">
        <v>2</v>
      </c>
      <c r="T98" s="146" t="s">
        <v>2</v>
      </c>
      <c r="U98" s="158" t="s">
        <v>2</v>
      </c>
      <c r="V98" s="159" t="s">
        <v>2</v>
      </c>
      <c r="W98" s="160" t="s">
        <v>2</v>
      </c>
      <c r="X98" s="12"/>
      <c r="Y98" s="12"/>
      <c r="Z98" s="150" t="e">
        <f t="shared" si="11"/>
        <v>#VALUE!</v>
      </c>
      <c r="AB98" s="151" t="s">
        <v>2</v>
      </c>
      <c r="AC98" s="151" t="s">
        <v>2</v>
      </c>
      <c r="AD98" s="151" t="s">
        <v>2</v>
      </c>
      <c r="AE98" s="151" t="s">
        <v>2</v>
      </c>
      <c r="AF98" s="151" t="s">
        <v>2</v>
      </c>
      <c r="AG98" s="151"/>
    </row>
    <row r="99" spans="2:33" s="4" customFormat="1" ht="18" customHeight="1" hidden="1">
      <c r="B99" s="167" t="s">
        <v>2</v>
      </c>
      <c r="C99" s="168" t="s">
        <v>2</v>
      </c>
      <c r="D99" s="169" t="s">
        <v>2</v>
      </c>
      <c r="E99" s="170" t="s">
        <v>2</v>
      </c>
      <c r="F99" s="171" t="s">
        <v>2</v>
      </c>
      <c r="G99" s="171" t="s">
        <v>2</v>
      </c>
      <c r="H99" s="171" t="s">
        <v>2</v>
      </c>
      <c r="I99" s="171" t="s">
        <v>2</v>
      </c>
      <c r="J99" s="171" t="str">
        <f t="shared" si="8"/>
        <v>-</v>
      </c>
      <c r="K99" s="171" t="s">
        <v>2</v>
      </c>
      <c r="L99" s="172" t="s">
        <v>2</v>
      </c>
      <c r="M99" s="173" t="s">
        <v>2</v>
      </c>
      <c r="N99" s="171" t="s">
        <v>2</v>
      </c>
      <c r="O99" s="171" t="str">
        <f t="shared" si="9"/>
        <v>-</v>
      </c>
      <c r="P99" s="171" t="s">
        <v>2</v>
      </c>
      <c r="Q99" s="171" t="s">
        <v>2</v>
      </c>
      <c r="R99" s="174" t="str">
        <f t="shared" si="10"/>
        <v>-</v>
      </c>
      <c r="S99" s="175" t="s">
        <v>2</v>
      </c>
      <c r="T99" s="171" t="s">
        <v>2</v>
      </c>
      <c r="U99" s="176" t="s">
        <v>2</v>
      </c>
      <c r="V99" s="177" t="s">
        <v>2</v>
      </c>
      <c r="W99" s="178" t="s">
        <v>2</v>
      </c>
      <c r="X99" s="12"/>
      <c r="Y99" s="12"/>
      <c r="Z99" s="150" t="e">
        <f t="shared" si="11"/>
        <v>#VALUE!</v>
      </c>
      <c r="AB99" s="151" t="s">
        <v>2</v>
      </c>
      <c r="AC99" s="151" t="s">
        <v>2</v>
      </c>
      <c r="AD99" s="151" t="s">
        <v>2</v>
      </c>
      <c r="AE99" s="151" t="s">
        <v>2</v>
      </c>
      <c r="AF99" s="151" t="s">
        <v>2</v>
      </c>
      <c r="AG99" s="151"/>
    </row>
    <row r="100" spans="2:25" s="4" customFormat="1" ht="21" customHeight="1">
      <c r="B100" s="179" t="s">
        <v>127</v>
      </c>
      <c r="C100" s="180">
        <f>IF(SUM(C30:C99)=0,"-",AVERAGE(C30:C99))</f>
        <v>24</v>
      </c>
      <c r="D100" s="181"/>
      <c r="E100" s="182">
        <f aca="true" t="shared" si="12" ref="E100:V100">IF(SUM(E30:E99)=0,"-",AVERAGE(E30:E99))</f>
        <v>259.19941650390626</v>
      </c>
      <c r="F100" s="183">
        <f t="shared" si="12"/>
        <v>254.84349306168093</v>
      </c>
      <c r="G100" s="183">
        <f t="shared" si="12"/>
        <v>4.355924157481045</v>
      </c>
      <c r="H100" s="183">
        <f t="shared" si="12"/>
        <v>89.32943971695438</v>
      </c>
      <c r="I100" s="183">
        <f t="shared" si="12"/>
        <v>54.808370651737334</v>
      </c>
      <c r="J100" s="183">
        <f t="shared" si="12"/>
        <v>34.52106906521704</v>
      </c>
      <c r="K100" s="183">
        <f t="shared" si="12"/>
        <v>7.9473691338416685</v>
      </c>
      <c r="L100" s="184">
        <f t="shared" si="12"/>
        <v>4.32164964956568</v>
      </c>
      <c r="M100" s="185" t="str">
        <f t="shared" si="12"/>
        <v>-</v>
      </c>
      <c r="N100" s="183" t="str">
        <f t="shared" si="12"/>
        <v>-</v>
      </c>
      <c r="O100" s="183" t="str">
        <f t="shared" si="12"/>
        <v>-</v>
      </c>
      <c r="P100" s="185">
        <f t="shared" si="12"/>
        <v>0.02996774224354133</v>
      </c>
      <c r="Q100" s="183">
        <f t="shared" si="12"/>
        <v>0.023540322623786428</v>
      </c>
      <c r="R100" s="186">
        <f t="shared" si="12"/>
        <v>0.006427419619754907</v>
      </c>
      <c r="S100" s="187" t="str">
        <f t="shared" si="12"/>
        <v>-</v>
      </c>
      <c r="T100" s="183" t="str">
        <f t="shared" si="12"/>
        <v>-</v>
      </c>
      <c r="U100" s="183" t="str">
        <f t="shared" si="12"/>
        <v>-</v>
      </c>
      <c r="V100" s="187" t="str">
        <f t="shared" si="12"/>
        <v>-</v>
      </c>
      <c r="W100" s="188">
        <f>IF(SUM(W30:W99)=0,0,AVERAGE(W30:W99))</f>
        <v>9.396175660493778</v>
      </c>
      <c r="X100" s="12"/>
      <c r="Y100" s="12"/>
    </row>
    <row r="101" spans="1:25" s="4" customFormat="1" ht="20.25" customHeight="1" thickBot="1">
      <c r="A101" s="12"/>
      <c r="B101" s="189" t="s">
        <v>128</v>
      </c>
      <c r="C101" s="190">
        <f>SUM(C30:C99)</f>
        <v>744</v>
      </c>
      <c r="D101" s="191"/>
      <c r="E101" s="192">
        <f>IF(SUM(E30:E99)=0,"-",SUM(E30:E99))</f>
        <v>8035.1819116210945</v>
      </c>
      <c r="F101" s="193">
        <f>IF(SUM(F30:F99)=0,"-",SUM(F30:F99))</f>
        <v>7900.1482849121085</v>
      </c>
      <c r="G101" s="193">
        <f>IF(SUM(G30:G99)=0,"-",SUM(G30:G99))</f>
        <v>135.0336488819124</v>
      </c>
      <c r="H101" s="194" t="s">
        <v>129</v>
      </c>
      <c r="I101" s="194" t="s">
        <v>129</v>
      </c>
      <c r="J101" s="194" t="s">
        <v>129</v>
      </c>
      <c r="K101" s="194" t="s">
        <v>129</v>
      </c>
      <c r="L101" s="195" t="s">
        <v>129</v>
      </c>
      <c r="M101" s="196" t="str">
        <f>IF(SUM(M30:M99)=0,"-",SUM(M30:M99))</f>
        <v>-</v>
      </c>
      <c r="N101" s="190" t="str">
        <f>IF(SUM(N30:N99)=0,"-",SUM(N30:N99))</f>
        <v>-</v>
      </c>
      <c r="O101" s="197" t="str">
        <f>IF(AND(ISNUMBER(M101),ISNUMBER(N101)),M101-N101,"-")</f>
        <v>-</v>
      </c>
      <c r="P101" s="190">
        <f>IF(SUM(P30:P99)=0,"-",SUM(P30:P99))</f>
        <v>0.9290000095497812</v>
      </c>
      <c r="Q101" s="190">
        <f>IF(SUM(Q30:Q99)=0,"-",SUM(Q30:Q99))</f>
        <v>0.7297500013373792</v>
      </c>
      <c r="R101" s="198">
        <f>IF(AND(ISNUMBER(P101),ISNUMBER(Q101)),P101-Q101,"-")</f>
        <v>0.19925000821240202</v>
      </c>
      <c r="S101" s="199" t="s">
        <v>129</v>
      </c>
      <c r="T101" s="193" t="s">
        <v>129</v>
      </c>
      <c r="U101" s="193" t="s">
        <v>129</v>
      </c>
      <c r="V101" s="200" t="s">
        <v>129</v>
      </c>
      <c r="W101" s="201">
        <f>SUM(W30:W99)</f>
        <v>291.2814454753071</v>
      </c>
      <c r="X101" s="12"/>
      <c r="Y101" s="12"/>
    </row>
    <row r="102" spans="2:28" s="4" customFormat="1" ht="0.75" customHeight="1" thickBot="1">
      <c r="B102" s="87">
        <f>70-COUNTIF(B30:B99,"")</f>
        <v>31</v>
      </c>
      <c r="C102" s="202">
        <f>COUNT(C30:C99)</f>
        <v>31</v>
      </c>
      <c r="D102" s="203">
        <f>B102-C102</f>
        <v>0</v>
      </c>
      <c r="E102" s="204"/>
      <c r="F102" s="204"/>
      <c r="G102" s="204"/>
      <c r="H102" s="203"/>
      <c r="I102" s="203"/>
      <c r="J102" s="203"/>
      <c r="K102" s="204"/>
      <c r="L102" s="204"/>
      <c r="M102" s="204"/>
      <c r="N102" s="204"/>
      <c r="O102" s="204"/>
      <c r="P102" s="205"/>
      <c r="Q102" s="203"/>
      <c r="R102" s="205"/>
      <c r="S102" s="205">
        <f>AVERAGE(S58:S60)</f>
        <v>0</v>
      </c>
      <c r="T102" s="206"/>
      <c r="U102" s="207"/>
      <c r="V102" s="74"/>
      <c r="W102" s="12"/>
      <c r="X102" s="12"/>
      <c r="Y102" s="12"/>
      <c r="Z102" s="12"/>
      <c r="AA102" s="12"/>
      <c r="AB102" s="12"/>
    </row>
    <row r="103" spans="2:36" ht="27.75" customHeight="1" thickBot="1">
      <c r="B103" s="298" t="s">
        <v>130</v>
      </c>
      <c r="C103" s="299"/>
      <c r="D103" s="300"/>
      <c r="E103" s="307" t="s">
        <v>131</v>
      </c>
      <c r="F103" s="308"/>
      <c r="G103" s="208" t="s">
        <v>132</v>
      </c>
      <c r="H103" s="209" t="s">
        <v>133</v>
      </c>
      <c r="I103" s="209" t="s">
        <v>134</v>
      </c>
      <c r="J103" s="209" t="s">
        <v>135</v>
      </c>
      <c r="K103" s="208" t="s">
        <v>136</v>
      </c>
      <c r="L103" s="210" t="s">
        <v>137</v>
      </c>
      <c r="M103" s="309" t="s">
        <v>138</v>
      </c>
      <c r="N103" s="308"/>
      <c r="O103" s="211" t="s">
        <v>139</v>
      </c>
      <c r="P103" s="212"/>
      <c r="Q103" s="212"/>
      <c r="R103" s="212"/>
      <c r="S103" s="212"/>
      <c r="T103" s="212"/>
      <c r="U103" s="213"/>
      <c r="V103" s="213"/>
      <c r="W103" s="212"/>
      <c r="X103" s="212"/>
      <c r="Y103" s="206"/>
      <c r="Z103" s="212"/>
      <c r="AA103" s="212"/>
      <c r="AB103" s="212"/>
      <c r="AC103" s="310"/>
      <c r="AD103" s="310"/>
      <c r="AE103" s="311">
        <v>5802.6434</v>
      </c>
      <c r="AF103" s="311"/>
      <c r="AG103" s="311">
        <v>5534.42789</v>
      </c>
      <c r="AH103" s="311"/>
      <c r="AI103" s="310"/>
      <c r="AJ103" s="310"/>
    </row>
    <row r="104" spans="2:36" ht="15" customHeight="1">
      <c r="B104" s="301"/>
      <c r="C104" s="302"/>
      <c r="D104" s="303"/>
      <c r="E104" s="317" t="s">
        <v>140</v>
      </c>
      <c r="F104" s="318"/>
      <c r="G104" s="214">
        <v>85683.064617455</v>
      </c>
      <c r="H104" s="215">
        <v>74837.49446854</v>
      </c>
      <c r="I104" s="215">
        <v>0</v>
      </c>
      <c r="J104" s="215">
        <v>0</v>
      </c>
      <c r="K104" s="214">
        <v>32.3497498897195</v>
      </c>
      <c r="L104" s="214">
        <v>17.7772500711435</v>
      </c>
      <c r="M104" s="319">
        <v>1789.27979633245</v>
      </c>
      <c r="N104" s="320"/>
      <c r="O104" s="216" t="s">
        <v>129</v>
      </c>
      <c r="P104" s="217"/>
      <c r="Q104" s="218"/>
      <c r="R104" s="218"/>
      <c r="S104" s="218"/>
      <c r="T104" s="218"/>
      <c r="U104" s="219"/>
      <c r="V104" s="219"/>
      <c r="W104" s="218"/>
      <c r="X104" s="220"/>
      <c r="Y104" s="221"/>
      <c r="Z104" s="218"/>
      <c r="AA104" s="218"/>
      <c r="AB104" s="218"/>
      <c r="AC104" s="284"/>
      <c r="AD104" s="284"/>
      <c r="AE104" s="311">
        <v>32.3497498897195</v>
      </c>
      <c r="AF104" s="311"/>
      <c r="AG104" s="311">
        <v>17.7772500711435</v>
      </c>
      <c r="AH104" s="311"/>
      <c r="AI104" s="296"/>
      <c r="AJ104" s="296"/>
    </row>
    <row r="105" spans="2:36" ht="15" customHeight="1" thickBot="1">
      <c r="B105" s="304"/>
      <c r="C105" s="305"/>
      <c r="D105" s="306"/>
      <c r="E105" s="312" t="s">
        <v>141</v>
      </c>
      <c r="F105" s="313"/>
      <c r="G105" s="222">
        <v>94161.5810596943</v>
      </c>
      <c r="H105" s="223">
        <v>82737.6427260041</v>
      </c>
      <c r="I105" s="223">
        <v>0</v>
      </c>
      <c r="J105" s="223">
        <v>0</v>
      </c>
      <c r="K105" s="222">
        <v>33.2787498990365</v>
      </c>
      <c r="L105" s="222">
        <v>18.5070000681153</v>
      </c>
      <c r="M105" s="314">
        <v>2102.67375705794</v>
      </c>
      <c r="N105" s="315"/>
      <c r="O105" s="224" t="s">
        <v>129</v>
      </c>
      <c r="P105" s="217"/>
      <c r="Q105" s="218"/>
      <c r="R105" s="218"/>
      <c r="S105" s="218"/>
      <c r="T105" s="218"/>
      <c r="U105" s="219"/>
      <c r="V105" s="219"/>
      <c r="W105" s="218"/>
      <c r="X105" s="220"/>
      <c r="Y105" s="221"/>
      <c r="Z105" s="218"/>
      <c r="AA105" s="218"/>
      <c r="AB105" s="218"/>
      <c r="AC105" s="284"/>
      <c r="AD105" s="284"/>
      <c r="AE105" s="284"/>
      <c r="AF105" s="284"/>
      <c r="AG105" s="284"/>
      <c r="AH105" s="284"/>
      <c r="AI105" s="296"/>
      <c r="AJ105" s="296"/>
    </row>
    <row r="106" spans="2:28" ht="15" customHeight="1" hidden="1">
      <c r="B106" s="225" t="s">
        <v>142</v>
      </c>
      <c r="C106" s="225"/>
      <c r="D106" s="225"/>
      <c r="E106" s="225"/>
      <c r="F106" s="225"/>
      <c r="G106" s="225" t="e">
        <f>24*(#REF!)-#REF!-C25*24</f>
        <v>#REF!</v>
      </c>
      <c r="H106" s="226" t="s">
        <v>143</v>
      </c>
      <c r="I106" s="226" t="s">
        <v>143</v>
      </c>
      <c r="J106" s="226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7"/>
      <c r="V106" s="228"/>
      <c r="W106" s="103"/>
      <c r="X106" s="103"/>
      <c r="Y106" s="103"/>
      <c r="Z106" s="103"/>
      <c r="AA106" s="103"/>
      <c r="AB106" s="103"/>
    </row>
    <row r="107" spans="2:28" ht="15" customHeight="1">
      <c r="B107" s="225"/>
      <c r="C107" s="225"/>
      <c r="D107" s="225"/>
      <c r="E107" s="225"/>
      <c r="F107" s="225"/>
      <c r="G107" s="225"/>
      <c r="H107" s="226"/>
      <c r="I107" s="226"/>
      <c r="J107" s="226"/>
      <c r="K107" s="225"/>
      <c r="L107" s="225" t="s">
        <v>43</v>
      </c>
      <c r="M107" s="225"/>
      <c r="N107" s="225"/>
      <c r="O107" s="225"/>
      <c r="P107" s="225"/>
      <c r="Q107" s="225"/>
      <c r="R107" s="225"/>
      <c r="S107" s="225"/>
      <c r="T107" s="225"/>
      <c r="U107" s="227"/>
      <c r="V107" s="228"/>
      <c r="W107" s="103"/>
      <c r="X107" s="103"/>
      <c r="Y107" s="103"/>
      <c r="Z107" s="103"/>
      <c r="AA107" s="103"/>
      <c r="AB107" s="103"/>
    </row>
    <row r="108" spans="1:41" ht="17.25" customHeight="1">
      <c r="A108" s="229"/>
      <c r="B108" s="230" t="s">
        <v>144</v>
      </c>
      <c r="C108" s="231"/>
      <c r="D108" s="231"/>
      <c r="E108" s="232"/>
      <c r="F108" s="231"/>
      <c r="G108" s="233"/>
      <c r="H108" s="234">
        <f>24*(C102)-C101</f>
        <v>0</v>
      </c>
      <c r="I108" s="235" t="s">
        <v>145</v>
      </c>
      <c r="J108" s="235"/>
      <c r="K108" s="235"/>
      <c r="L108" s="235"/>
      <c r="M108" s="235"/>
      <c r="N108" s="235"/>
      <c r="O108" s="236"/>
      <c r="P108" s="237" t="s">
        <v>146</v>
      </c>
      <c r="Q108" s="238"/>
      <c r="R108" s="235"/>
      <c r="S108" s="231"/>
      <c r="U108" s="239"/>
      <c r="V108" s="231"/>
      <c r="W108" s="231"/>
      <c r="X108" s="231"/>
      <c r="Y108" s="227"/>
      <c r="Z108" s="103"/>
      <c r="AA108" s="103"/>
      <c r="AB108" s="103"/>
      <c r="AC108" s="103"/>
      <c r="AD108" s="103"/>
      <c r="AE108" s="103"/>
      <c r="AF108" s="103"/>
      <c r="AG108" s="103"/>
      <c r="AH108" s="240"/>
      <c r="AI108" s="240"/>
      <c r="AJ108" s="240"/>
      <c r="AK108" s="240"/>
      <c r="AL108" s="240"/>
      <c r="AM108" s="240"/>
      <c r="AN108" s="240"/>
      <c r="AO108" s="240"/>
    </row>
    <row r="109" spans="1:41" s="241" customFormat="1" ht="17.25" customHeight="1">
      <c r="A109" s="242"/>
      <c r="B109" s="230" t="s">
        <v>147</v>
      </c>
      <c r="C109" s="230"/>
      <c r="D109" s="230"/>
      <c r="E109" s="230"/>
      <c r="F109" s="243"/>
      <c r="G109" s="244"/>
      <c r="H109" s="245">
        <f>IF(H108=0,0,H108*W101/C101)</f>
        <v>0</v>
      </c>
      <c r="I109" s="246" t="s">
        <v>90</v>
      </c>
      <c r="J109" s="246"/>
      <c r="K109" s="246"/>
      <c r="L109" s="246"/>
      <c r="M109" s="246"/>
      <c r="N109" s="246"/>
      <c r="O109" s="247"/>
      <c r="P109" s="248"/>
      <c r="Q109" s="248"/>
      <c r="R109" s="246"/>
      <c r="S109" s="249"/>
      <c r="T109" s="250"/>
      <c r="U109" s="250"/>
      <c r="V109" s="249"/>
      <c r="W109" s="249"/>
      <c r="X109" s="251"/>
      <c r="Y109" s="227"/>
      <c r="Z109" s="252"/>
      <c r="AA109" s="252"/>
      <c r="AB109" s="252"/>
      <c r="AC109" s="252"/>
      <c r="AD109" s="252"/>
      <c r="AE109" s="252"/>
      <c r="AF109" s="252"/>
      <c r="AG109" s="252"/>
      <c r="AH109" s="242"/>
      <c r="AI109" s="242"/>
      <c r="AJ109" s="242"/>
      <c r="AK109" s="242"/>
      <c r="AL109" s="242"/>
      <c r="AM109" s="242"/>
      <c r="AN109" s="242"/>
      <c r="AO109" s="242"/>
    </row>
    <row r="110" spans="1:41" ht="17.25" customHeight="1">
      <c r="A110" s="229"/>
      <c r="B110" s="230" t="s">
        <v>148</v>
      </c>
      <c r="C110" s="253"/>
      <c r="D110" s="253"/>
      <c r="E110" s="253"/>
      <c r="F110" s="253"/>
      <c r="G110" s="254"/>
      <c r="H110" s="255">
        <f>IF(AND(H108&gt;0,ISNUMBER(R101)),R101/C101*H108,0)</f>
        <v>0</v>
      </c>
      <c r="I110" s="256" t="s">
        <v>89</v>
      </c>
      <c r="J110" s="256"/>
      <c r="K110" s="256"/>
      <c r="L110" s="256"/>
      <c r="M110" s="256"/>
      <c r="N110" s="256"/>
      <c r="O110" s="257"/>
      <c r="P110" s="258" t="s">
        <v>149</v>
      </c>
      <c r="Q110" s="259"/>
      <c r="R110" s="256"/>
      <c r="S110" s="249"/>
      <c r="T110" s="260"/>
      <c r="U110" s="261" t="s">
        <v>150</v>
      </c>
      <c r="V110" s="262"/>
      <c r="W110" s="262"/>
      <c r="X110" s="231"/>
      <c r="Y110" s="226"/>
      <c r="Z110" s="103"/>
      <c r="AA110" s="103"/>
      <c r="AB110" s="103"/>
      <c r="AC110" s="103"/>
      <c r="AD110" s="103"/>
      <c r="AE110" s="103"/>
      <c r="AF110" s="103"/>
      <c r="AG110" s="103"/>
      <c r="AH110" s="240"/>
      <c r="AI110" s="240"/>
      <c r="AJ110" s="240"/>
      <c r="AK110" s="240"/>
      <c r="AL110" s="240"/>
      <c r="AM110" s="240"/>
      <c r="AN110" s="240"/>
      <c r="AO110" s="240"/>
    </row>
    <row r="111" spans="1:36" ht="17.25" customHeight="1">
      <c r="A111" s="229"/>
      <c r="B111" s="230" t="s">
        <v>151</v>
      </c>
      <c r="C111" s="253"/>
      <c r="D111" s="253"/>
      <c r="E111" s="253"/>
      <c r="F111" s="253"/>
      <c r="G111" s="254"/>
      <c r="H111" s="257"/>
      <c r="I111" s="256" t="s">
        <v>90</v>
      </c>
      <c r="J111" s="257"/>
      <c r="K111" s="256"/>
      <c r="L111" s="256"/>
      <c r="M111" s="256"/>
      <c r="N111" s="249"/>
      <c r="O111" s="263"/>
      <c r="P111" s="263"/>
      <c r="Q111" s="262"/>
      <c r="R111" s="262"/>
      <c r="S111" s="262"/>
      <c r="T111" s="231"/>
      <c r="U111" s="226"/>
      <c r="V111" s="228"/>
      <c r="W111" s="103"/>
      <c r="X111" s="103"/>
      <c r="Y111" s="103"/>
      <c r="Z111" s="103"/>
      <c r="AA111" s="103"/>
      <c r="AB111" s="103"/>
      <c r="AC111" s="240"/>
      <c r="AD111" s="240"/>
      <c r="AE111" s="240"/>
      <c r="AF111" s="240"/>
      <c r="AG111" s="240"/>
      <c r="AH111" s="240"/>
      <c r="AI111" s="240"/>
      <c r="AJ111" s="240"/>
    </row>
    <row r="112" spans="1:36" ht="17.25" customHeight="1">
      <c r="A112" s="229"/>
      <c r="B112" s="253" t="s">
        <v>152</v>
      </c>
      <c r="C112" s="230"/>
      <c r="D112" s="230"/>
      <c r="E112" s="230"/>
      <c r="F112" s="230"/>
      <c r="G112" s="244"/>
      <c r="H112" s="264"/>
      <c r="I112" s="265"/>
      <c r="J112" s="264"/>
      <c r="K112" s="246"/>
      <c r="L112" s="246"/>
      <c r="M112" s="246"/>
      <c r="N112" s="266"/>
      <c r="O112" s="267"/>
      <c r="P112" s="267"/>
      <c r="Q112" s="268"/>
      <c r="R112" s="251"/>
      <c r="S112" s="268"/>
      <c r="T112" s="231"/>
      <c r="U112" s="226"/>
      <c r="V112" s="228"/>
      <c r="W112" s="103"/>
      <c r="X112" s="103"/>
      <c r="Y112" s="103"/>
      <c r="Z112" s="103"/>
      <c r="AA112" s="103"/>
      <c r="AB112" s="103"/>
      <c r="AC112" s="240"/>
      <c r="AD112" s="240"/>
      <c r="AE112" s="240"/>
      <c r="AF112" s="240"/>
      <c r="AG112" s="240"/>
      <c r="AH112" s="240"/>
      <c r="AI112" s="240"/>
      <c r="AJ112" s="240"/>
    </row>
    <row r="113" spans="1:36" s="269" customFormat="1" ht="17.25" customHeight="1">
      <c r="A113" s="270"/>
      <c r="B113" s="271" t="s">
        <v>153</v>
      </c>
      <c r="C113" s="230"/>
      <c r="D113" s="230"/>
      <c r="E113" s="230"/>
      <c r="F113" s="230"/>
      <c r="G113" s="272"/>
      <c r="H113" s="273"/>
      <c r="I113" s="274">
        <f>W10</f>
        <v>0</v>
      </c>
      <c r="J113" s="275" t="s">
        <v>154</v>
      </c>
      <c r="K113" s="316">
        <f>IF(AND(I113&gt;0,G101&lt;&gt;" "),G101*I113/1000,0)</f>
        <v>0</v>
      </c>
      <c r="L113" s="316"/>
      <c r="M113" s="246" t="s">
        <v>90</v>
      </c>
      <c r="N113" s="262"/>
      <c r="O113" s="277"/>
      <c r="P113" s="278" t="s">
        <v>155</v>
      </c>
      <c r="Q113" s="262"/>
      <c r="R113" s="262"/>
      <c r="S113" s="262"/>
      <c r="T113" s="279"/>
      <c r="U113" s="280"/>
      <c r="V113" s="281"/>
      <c r="W113" s="282"/>
      <c r="X113" s="282"/>
      <c r="Y113" s="282"/>
      <c r="Z113" s="282"/>
      <c r="AA113" s="282"/>
      <c r="AB113" s="282"/>
      <c r="AC113" s="270"/>
      <c r="AD113" s="270"/>
      <c r="AE113" s="270"/>
      <c r="AF113" s="270"/>
      <c r="AG113" s="270"/>
      <c r="AH113" s="270"/>
      <c r="AI113" s="270"/>
      <c r="AJ113" s="270"/>
    </row>
    <row r="114" spans="1:24" s="269" customFormat="1" ht="17.25" customHeight="1">
      <c r="A114" s="270"/>
      <c r="B114" s="271" t="s">
        <v>156</v>
      </c>
      <c r="C114" s="230"/>
      <c r="D114" s="230"/>
      <c r="E114" s="230"/>
      <c r="F114" s="273" t="s">
        <v>157</v>
      </c>
      <c r="G114" s="276">
        <f>W101</f>
        <v>291.2814454753071</v>
      </c>
      <c r="H114" s="246" t="s">
        <v>90</v>
      </c>
      <c r="I114" s="230" t="s">
        <v>158</v>
      </c>
      <c r="J114" s="230"/>
      <c r="K114" s="273" t="s">
        <v>157</v>
      </c>
      <c r="L114" s="276">
        <f>G114-K113+H109</f>
        <v>291.2814454753071</v>
      </c>
      <c r="M114" s="246" t="s">
        <v>90</v>
      </c>
      <c r="O114" s="282"/>
      <c r="P114" s="282"/>
      <c r="Q114" s="282"/>
      <c r="R114" s="270"/>
      <c r="S114" s="270"/>
      <c r="T114" s="270"/>
      <c r="U114" s="270"/>
      <c r="V114" s="270"/>
      <c r="W114" s="270"/>
      <c r="X114" s="270"/>
    </row>
    <row r="115" spans="1:24" s="269" customFormat="1" ht="17.25" customHeight="1">
      <c r="A115" s="270"/>
      <c r="B115" s="271" t="s">
        <v>156</v>
      </c>
      <c r="C115" s="230"/>
      <c r="D115" s="230"/>
      <c r="E115" s="230"/>
      <c r="F115" s="273" t="s">
        <v>159</v>
      </c>
      <c r="G115" s="276">
        <f>IF(ISNUMBER(R101),R101,0)</f>
        <v>0.19925000821240202</v>
      </c>
      <c r="H115" s="283" t="s">
        <v>89</v>
      </c>
      <c r="I115" s="230" t="s">
        <v>158</v>
      </c>
      <c r="J115" s="230"/>
      <c r="K115" s="273" t="s">
        <v>159</v>
      </c>
      <c r="L115" s="276">
        <f>IF(ISNUMBER(R101),R101+H110,0)</f>
        <v>0.19925000821240202</v>
      </c>
      <c r="M115" s="283" t="s">
        <v>89</v>
      </c>
      <c r="O115" s="282"/>
      <c r="P115" s="258" t="s">
        <v>149</v>
      </c>
      <c r="Q115" s="282"/>
      <c r="R115" s="270"/>
      <c r="S115" s="270"/>
      <c r="T115" s="270"/>
      <c r="U115" s="261" t="s">
        <v>160</v>
      </c>
      <c r="V115" s="270"/>
      <c r="W115" s="270"/>
      <c r="X115" s="270"/>
    </row>
    <row r="119" ht="15" customHeight="1" thickBot="1">
      <c r="G119" s="222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3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2021-02-23T20:07:44Z</dcterms:modified>
  <cp:category/>
  <cp:version/>
  <cp:contentType/>
  <cp:contentStatus/>
</cp:coreProperties>
</file>