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<sst xmlns="http://schemas.openxmlformats.org/spreadsheetml/2006/main" count="1442" uniqueCount="151">
  <si>
    <t>Отчёт о теплопотреблении по прибором УУТЭ за сентябрь 2021</t>
  </si>
  <si>
    <r>
      <t xml:space="preserve">Абонент:  </t>
    </r>
    <r>
      <rPr>
        <b/>
        <sz val="10"/>
        <rFont val="Arial Cyr"/>
        <family val="0"/>
      </rPr>
      <t>ЖК Клёны ИТП. 1.2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</si>
  <si>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</si>
  <si>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</si>
  <si>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</si>
  <si>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</si>
  <si>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</si>
  <si>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</si>
  <si>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</si>
  <si>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</si>
  <si>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</si>
  <si>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</si>
  <si>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</si>
  <si>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</si>
  <si>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</si>
  <si>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</si>
  <si>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</si>
  <si>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</si>
  <si>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ТВ7-19087839-ч-0921.txt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</si>
  <si>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</si>
  <si>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</si>
  <si>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</si>
  <si>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</si>
  <si>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</si>
  <si>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</si>
  <si>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</si>
  <si>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</si>
  <si>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</si>
  <si>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</si>
  <si>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</si>
  <si>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</si>
  <si>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</si>
  <si>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</si>
  <si>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</si>
  <si>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</si>
  <si>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</si>
  <si>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</si>
  <si>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</si>
  <si>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</si>
  <si>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</si>
  <si>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</si>
  <si>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</si>
  <si>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</si>
  <si>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</si>
  <si>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</si>
  <si>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</si>
  <si>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</si>
  <si>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</si>
  <si>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</si>
  <si>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</si>
  <si>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</si>
  <si>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</si>
  <si>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</si>
  <si>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</si>
  <si>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</si>
  <si>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</si>
  <si>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</si>
  <si>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</si>
  <si>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</si>
  <si>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</si>
  <si>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</si>
  <si>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</si>
  <si>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</si>
  <si>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</si>
  <si>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23.08.2021 по 12.09.2021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</si>
  <si>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</si>
  <si>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</si>
  <si>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</si>
  <si>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</si>
  <si>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</si>
  <si>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</si>
  <si>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</si>
  <si>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</si>
  <si>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</si>
  <si>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</si>
  <si>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</si>
  <si>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</si>
  <si>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</si>
  <si>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</si>
  <si>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</si>
  <si>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</si>
  <si>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</si>
  <si>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</si>
  <si>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</si>
  <si>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</si>
  <si>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</si>
  <si>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</si>
  <si>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</si>
  <si>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</si>
  <si>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</si>
  <si>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</si>
  <si>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</si>
  <si>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</si>
  <si>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</si>
  <si>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</si>
  <si>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23.08.21</t>
  </si>
  <si>
    <t>24.08.21</t>
  </si>
  <si>
    <t>25.08.21</t>
  </si>
  <si>
    <t>26.08.21</t>
  </si>
  <si>
    <t>27.08.21</t>
  </si>
  <si>
    <t>28.08.21</t>
  </si>
  <si>
    <t>29.08.21</t>
  </si>
  <si>
    <t>30.08.21</t>
  </si>
  <si>
    <t>V1!;</t>
  </si>
  <si>
    <t>31.08.21</t>
  </si>
  <si>
    <t>01.09.21</t>
  </si>
  <si>
    <t>02.09.21</t>
  </si>
  <si>
    <t>03.09.21</t>
  </si>
  <si>
    <t>04.09.21</t>
  </si>
  <si>
    <t>05.09.21</t>
  </si>
  <si>
    <t>06.09.21</t>
  </si>
  <si>
    <t>07.09.21</t>
  </si>
  <si>
    <t>08.09.21</t>
  </si>
  <si>
    <t>09.09.21</t>
  </si>
  <si>
    <t>10.09.21</t>
  </si>
  <si>
    <t>11.09.21</t>
  </si>
  <si>
    <t>12.09.21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</si>
  <si>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</si>
  <si>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</si>
  <si>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</si>
  <si>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</si>
  <si>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</si>
  <si>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</si>
  <si>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</si>
  <si>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</si>
  <si>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</si>
  <si>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</si>
  <si>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</si>
  <si>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</si>
  <si>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</si>
  <si>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22.08.21 23:00</t>
  </si>
  <si>
    <t>12.09.21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</si>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</sst>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26">
      <selection activeCell="W40" sqref="W40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/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227.861572265625</v>
      </c>
      <c r="F30" s="152">
        <v>225.184341430664</v>
      </c>
      <c r="G30" s="152">
        <v>2.67722702026367</v>
      </c>
      <c r="H30" s="152">
        <v>67.681282043457</v>
      </c>
      <c r="I30" s="152">
        <v>59.9822769165039</v>
      </c>
      <c r="J30" s="152">
        <f aca="true" t="shared" si="0" ref="J30:J61">IF(AND(ISNUMBER(H30),ISNUMBER(I30)),H30-I30,"-")</f>
        <v>7.699005126953104</v>
      </c>
      <c r="K30" s="152">
        <v>7.59853539969604</v>
      </c>
      <c r="L30" s="153">
        <v>4.28273958349121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0.195749998092651</v>
      </c>
      <c r="Q30" s="155">
        <v>0.194499999284744</v>
      </c>
      <c r="R30" s="156">
        <f aca="true" t="shared" si="2" ref="R30:R61">IF(AND(ISNUMBER(P30),ISNUMBER(Q30)),P30-Q30,"-")</f>
        <v>0.0012499988079069935</v>
      </c>
      <c r="S30" s="157">
        <v>0</v>
      </c>
      <c r="T30" s="158">
        <v>0</v>
      </c>
      <c r="U30" s="159">
        <v>0</v>
      </c>
      <c r="V30" s="160">
        <v>0</v>
      </c>
      <c r="W30" s="161">
        <v>1.93036045604009</v>
      </c>
      <c r="X30" s="13"/>
      <c r="Y30" s="13"/>
      <c r="Z30" s="162">
        <f aca="true" t="shared" si="3" ref="Z30:Z61">E30*H30/1000-F30*I30/1000</f>
        <v>1.9148938144206742</v>
      </c>
      <c r="AB30" s="163">
        <v>0.195749998092651</v>
      </c>
      <c r="AC30" s="163">
        <v>0.194499999284744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225.303955078125</v>
      </c>
      <c r="F31" s="158">
        <v>222.552673339844</v>
      </c>
      <c r="G31" s="158">
        <v>2.75127983093262</v>
      </c>
      <c r="H31" s="158">
        <v>67.5398101806641</v>
      </c>
      <c r="I31" s="158">
        <v>59.6015853881836</v>
      </c>
      <c r="J31" s="158">
        <f t="shared" si="0"/>
        <v>7.938224792480504</v>
      </c>
      <c r="K31" s="158">
        <v>7.58775062796569</v>
      </c>
      <c r="L31" s="168">
        <v>4.32445064847954</v>
      </c>
      <c r="M31" s="169">
        <v>0</v>
      </c>
      <c r="N31" s="158">
        <v>0</v>
      </c>
      <c r="O31" s="155">
        <f t="shared" si="1"/>
        <v>0</v>
      </c>
      <c r="P31" s="158">
        <v>0.233500003814697</v>
      </c>
      <c r="Q31" s="158">
        <v>0.233500003814697</v>
      </c>
      <c r="R31" s="156">
        <f t="shared" si="2"/>
        <v>0</v>
      </c>
      <c r="S31" s="157">
        <v>0</v>
      </c>
      <c r="T31" s="158">
        <v>0</v>
      </c>
      <c r="U31" s="170">
        <v>0</v>
      </c>
      <c r="V31" s="171">
        <v>0</v>
      </c>
      <c r="W31" s="172">
        <v>1.96757056463228</v>
      </c>
      <c r="X31" s="13"/>
      <c r="Y31" s="13"/>
      <c r="Z31" s="162">
        <f t="shared" si="3"/>
        <v>1.9524941954961896</v>
      </c>
      <c r="AB31" s="163">
        <v>0.233500003814697</v>
      </c>
      <c r="AC31" s="163">
        <v>0.233500003814697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228.431015014648</v>
      </c>
      <c r="F32" s="158">
        <v>225.644500732422</v>
      </c>
      <c r="G32" s="158">
        <v>2.7865104675293</v>
      </c>
      <c r="H32" s="158">
        <v>68.7783126831055</v>
      </c>
      <c r="I32" s="158">
        <v>60.753734588623</v>
      </c>
      <c r="J32" s="158">
        <f t="shared" si="0"/>
        <v>8.0245780944825</v>
      </c>
      <c r="K32" s="158">
        <v>7.58514013458303</v>
      </c>
      <c r="L32" s="168">
        <v>4.26794182397064</v>
      </c>
      <c r="M32" s="169">
        <v>0</v>
      </c>
      <c r="N32" s="158">
        <v>0</v>
      </c>
      <c r="O32" s="155">
        <f t="shared" si="1"/>
        <v>0</v>
      </c>
      <c r="P32" s="158">
        <v>0.164000004529953</v>
      </c>
      <c r="Q32" s="158">
        <v>0.162499994039536</v>
      </c>
      <c r="R32" s="156">
        <f t="shared" si="2"/>
        <v>0.0015000104904170086</v>
      </c>
      <c r="S32" s="157">
        <v>0</v>
      </c>
      <c r="T32" s="158">
        <v>0</v>
      </c>
      <c r="U32" s="170">
        <v>0</v>
      </c>
      <c r="V32" s="171">
        <v>0</v>
      </c>
      <c r="W32" s="172">
        <v>2.0180124829694</v>
      </c>
      <c r="X32" s="13"/>
      <c r="Y32" s="13"/>
      <c r="Z32" s="162">
        <f t="shared" si="3"/>
        <v>2.0023536683167116</v>
      </c>
      <c r="AB32" s="163">
        <v>0.164000004529953</v>
      </c>
      <c r="AC32" s="163">
        <v>0.162499994039536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227.282592773438</v>
      </c>
      <c r="F33" s="158">
        <v>224.490081787109</v>
      </c>
      <c r="G33" s="158">
        <v>2.79250812530518</v>
      </c>
      <c r="H33" s="158">
        <v>68.0124435424805</v>
      </c>
      <c r="I33" s="158">
        <v>59.9453735351563</v>
      </c>
      <c r="J33" s="158">
        <f t="shared" si="0"/>
        <v>8.067070007324197</v>
      </c>
      <c r="K33" s="158">
        <v>7.57424109678611</v>
      </c>
      <c r="L33" s="168">
        <v>4.28714399333927</v>
      </c>
      <c r="M33" s="169">
        <v>0</v>
      </c>
      <c r="N33" s="158">
        <v>0</v>
      </c>
      <c r="O33" s="155">
        <f t="shared" si="1"/>
        <v>0</v>
      </c>
      <c r="P33" s="158">
        <v>0.177249997854233</v>
      </c>
      <c r="Q33" s="158">
        <v>0.174750000238419</v>
      </c>
      <c r="R33" s="156">
        <f t="shared" si="2"/>
        <v>0.0024999976158140147</v>
      </c>
      <c r="S33" s="157">
        <v>0</v>
      </c>
      <c r="T33" s="158">
        <v>0</v>
      </c>
      <c r="U33" s="170">
        <v>0</v>
      </c>
      <c r="V33" s="171">
        <v>0</v>
      </c>
      <c r="W33" s="172">
        <v>2.01628749596306</v>
      </c>
      <c r="X33" s="13"/>
      <c r="Y33" s="13"/>
      <c r="Z33" s="162">
        <f t="shared" si="3"/>
        <v>2.0009027015260017</v>
      </c>
      <c r="AB33" s="163">
        <v>0.177249997854233</v>
      </c>
      <c r="AC33" s="163">
        <v>0.174750000238419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233.390838623047</v>
      </c>
      <c r="F34" s="158">
        <v>230.555557250977</v>
      </c>
      <c r="G34" s="158">
        <v>2.83528995513916</v>
      </c>
      <c r="H34" s="158">
        <v>67.9996643066406</v>
      </c>
      <c r="I34" s="158">
        <v>60.2249946594238</v>
      </c>
      <c r="J34" s="158">
        <f t="shared" si="0"/>
        <v>7.774669647216797</v>
      </c>
      <c r="K34" s="158">
        <v>7.71493362244943</v>
      </c>
      <c r="L34" s="168">
        <v>4.20165443769529</v>
      </c>
      <c r="M34" s="169">
        <v>0</v>
      </c>
      <c r="N34" s="158">
        <v>0</v>
      </c>
      <c r="O34" s="155">
        <f t="shared" si="1"/>
        <v>0</v>
      </c>
      <c r="P34" s="158">
        <v>0.185249999165535</v>
      </c>
      <c r="Q34" s="158">
        <v>0.190500006079674</v>
      </c>
      <c r="R34" s="156">
        <f t="shared" si="2"/>
        <v>-0.005250006914138988</v>
      </c>
      <c r="S34" s="157">
        <v>0</v>
      </c>
      <c r="T34" s="158">
        <v>0</v>
      </c>
      <c r="U34" s="170">
        <v>0</v>
      </c>
      <c r="V34" s="171">
        <v>0</v>
      </c>
      <c r="W34" s="172">
        <v>2.00205413229408</v>
      </c>
      <c r="X34" s="13"/>
      <c r="Y34" s="13"/>
      <c r="Z34" s="162">
        <f t="shared" si="3"/>
        <v>1.9852914744719552</v>
      </c>
      <c r="AB34" s="163">
        <v>0.185249999165535</v>
      </c>
      <c r="AC34" s="163">
        <v>0.190500006079674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236.606918334961</v>
      </c>
      <c r="F35" s="158">
        <v>233.836013793945</v>
      </c>
      <c r="G35" s="158">
        <v>2.77089595794678</v>
      </c>
      <c r="H35" s="158">
        <v>68.6347732543945</v>
      </c>
      <c r="I35" s="158">
        <v>60.6870269775391</v>
      </c>
      <c r="J35" s="158">
        <f t="shared" si="0"/>
        <v>7.947746276855405</v>
      </c>
      <c r="K35" s="158">
        <v>7.76256494606262</v>
      </c>
      <c r="L35" s="168">
        <v>4.14554341712561</v>
      </c>
      <c r="M35" s="169">
        <v>0</v>
      </c>
      <c r="N35" s="158">
        <v>0</v>
      </c>
      <c r="O35" s="155">
        <f t="shared" si="1"/>
        <v>0</v>
      </c>
      <c r="P35" s="158">
        <v>0.171250000596046</v>
      </c>
      <c r="Q35" s="158">
        <v>0.168999999761581</v>
      </c>
      <c r="R35" s="156">
        <f t="shared" si="2"/>
        <v>0.002250000834464999</v>
      </c>
      <c r="S35" s="157">
        <v>0</v>
      </c>
      <c r="T35" s="158">
        <v>0</v>
      </c>
      <c r="U35" s="170">
        <v>0</v>
      </c>
      <c r="V35" s="171">
        <v>0</v>
      </c>
      <c r="W35" s="172">
        <v>2.06618638392607</v>
      </c>
      <c r="X35" s="13"/>
      <c r="Y35" s="13"/>
      <c r="Z35" s="162">
        <f t="shared" si="3"/>
        <v>2.0486497129077392</v>
      </c>
      <c r="AB35" s="163">
        <v>0.171250000596046</v>
      </c>
      <c r="AC35" s="163">
        <v>0.168999999761581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224.971618652344</v>
      </c>
      <c r="F36" s="158">
        <v>222.305252075195</v>
      </c>
      <c r="G36" s="158">
        <v>2.66635990142822</v>
      </c>
      <c r="H36" s="158">
        <v>67.6712265014648</v>
      </c>
      <c r="I36" s="158">
        <v>59.2800750732422</v>
      </c>
      <c r="J36" s="158">
        <f t="shared" si="0"/>
        <v>8.3911514282226</v>
      </c>
      <c r="K36" s="158">
        <v>7.56224498319041</v>
      </c>
      <c r="L36" s="168">
        <v>4.31263748215002</v>
      </c>
      <c r="M36" s="169">
        <v>0</v>
      </c>
      <c r="N36" s="158">
        <v>0</v>
      </c>
      <c r="O36" s="155">
        <f t="shared" si="1"/>
        <v>0</v>
      </c>
      <c r="P36" s="158">
        <v>0.0804999992251396</v>
      </c>
      <c r="Q36" s="158">
        <v>0.0797500014305115</v>
      </c>
      <c r="R36" s="156">
        <f t="shared" si="2"/>
        <v>0.0007499977946281017</v>
      </c>
      <c r="S36" s="157">
        <v>0</v>
      </c>
      <c r="T36" s="158">
        <v>0</v>
      </c>
      <c r="U36" s="170">
        <v>0</v>
      </c>
      <c r="V36" s="171">
        <v>0</v>
      </c>
      <c r="W36" s="172">
        <v>2.06086359291007</v>
      </c>
      <c r="X36" s="13"/>
      <c r="Y36" s="13"/>
      <c r="Z36" s="162">
        <f t="shared" si="3"/>
        <v>2.0458333300303426</v>
      </c>
      <c r="AB36" s="163">
        <v>0.0804999992251396</v>
      </c>
      <c r="AC36" s="163">
        <v>0.0797500014305115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103</v>
      </c>
      <c r="E37" s="167">
        <v>225.43</v>
      </c>
      <c r="F37" s="158">
        <v>223.036239624023</v>
      </c>
      <c r="G37" s="158">
        <v>2.39</v>
      </c>
      <c r="H37" s="158">
        <v>68.3631896972656</v>
      </c>
      <c r="I37" s="158">
        <v>59.7448196411133</v>
      </c>
      <c r="J37" s="158">
        <f t="shared" si="0"/>
        <v>8.618370056152294</v>
      </c>
      <c r="K37" s="158">
        <v>7.54683851374604</v>
      </c>
      <c r="L37" s="168">
        <v>4.2013399021131</v>
      </c>
      <c r="M37" s="169">
        <v>0</v>
      </c>
      <c r="N37" s="158">
        <v>0</v>
      </c>
      <c r="O37" s="155">
        <f t="shared" si="1"/>
        <v>0</v>
      </c>
      <c r="P37" s="158">
        <v>0.000250000011874363</v>
      </c>
      <c r="Q37" s="158">
        <v>0.000250000011874363</v>
      </c>
      <c r="R37" s="156">
        <f t="shared" si="2"/>
        <v>0</v>
      </c>
      <c r="S37" s="157">
        <v>0</v>
      </c>
      <c r="T37" s="158">
        <v>0</v>
      </c>
      <c r="U37" s="170">
        <v>0</v>
      </c>
      <c r="V37" s="171">
        <v>0</v>
      </c>
      <c r="W37" s="172">
        <v>2.014</v>
      </c>
      <c r="X37" s="13"/>
      <c r="Y37" s="13"/>
      <c r="Z37" s="162">
        <f t="shared" si="3"/>
        <v>2.0858539436851995</v>
      </c>
      <c r="AB37" s="163">
        <v>0.000250000011874363</v>
      </c>
      <c r="AC37" s="163">
        <v>0.000250000011874363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104</v>
      </c>
      <c r="C38" s="165">
        <v>24</v>
      </c>
      <c r="D38" s="166" t="s">
        <v>3</v>
      </c>
      <c r="E38" s="167">
        <v>224.416442871094</v>
      </c>
      <c r="F38" s="158">
        <v>222.101333618164</v>
      </c>
      <c r="G38" s="158">
        <v>2.31511497497559</v>
      </c>
      <c r="H38" s="158">
        <v>67.9039077758789</v>
      </c>
      <c r="I38" s="158">
        <v>59.2267951965332</v>
      </c>
      <c r="J38" s="158">
        <f t="shared" si="0"/>
        <v>8.677112579345703</v>
      </c>
      <c r="K38" s="158">
        <v>7.57045329823879</v>
      </c>
      <c r="L38" s="168">
        <v>4.30042620798216</v>
      </c>
      <c r="M38" s="169">
        <v>0</v>
      </c>
      <c r="N38" s="158">
        <v>0</v>
      </c>
      <c r="O38" s="155">
        <f t="shared" si="1"/>
        <v>0</v>
      </c>
      <c r="P38" s="158">
        <v>0</v>
      </c>
      <c r="Q38" s="158">
        <v>0</v>
      </c>
      <c r="R38" s="156">
        <f t="shared" si="2"/>
        <v>0</v>
      </c>
      <c r="S38" s="157">
        <v>0</v>
      </c>
      <c r="T38" s="158">
        <v>0</v>
      </c>
      <c r="U38" s="170">
        <v>0</v>
      </c>
      <c r="V38" s="171">
        <v>0</v>
      </c>
      <c r="W38" s="172">
        <v>2.09953059003951</v>
      </c>
      <c r="X38" s="13"/>
      <c r="Y38" s="13"/>
      <c r="Z38" s="162">
        <f t="shared" si="3"/>
        <v>2.084403241029671</v>
      </c>
      <c r="AB38" s="163">
        <v>0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105</v>
      </c>
      <c r="C39" s="165">
        <v>24</v>
      </c>
      <c r="D39" s="166" t="s">
        <v>103</v>
      </c>
      <c r="E39" s="167">
        <v>218.36</v>
      </c>
      <c r="F39" s="158">
        <v>216.312911987305</v>
      </c>
      <c r="G39" s="158">
        <v>2.05</v>
      </c>
      <c r="H39" s="158">
        <v>67.8787307739258</v>
      </c>
      <c r="I39" s="158">
        <v>59.1245079040527</v>
      </c>
      <c r="J39" s="158">
        <f t="shared" si="0"/>
        <v>8.754222869873097</v>
      </c>
      <c r="K39" s="158">
        <v>7.53728331782782</v>
      </c>
      <c r="L39" s="168">
        <v>4.34565065061856</v>
      </c>
      <c r="M39" s="169">
        <v>0</v>
      </c>
      <c r="N39" s="158">
        <v>0</v>
      </c>
      <c r="O39" s="155">
        <f t="shared" si="1"/>
        <v>0</v>
      </c>
      <c r="P39" s="158">
        <v>0</v>
      </c>
      <c r="Q39" s="158">
        <v>0</v>
      </c>
      <c r="R39" s="156">
        <f t="shared" si="2"/>
        <v>0</v>
      </c>
      <c r="S39" s="157">
        <v>0</v>
      </c>
      <c r="T39" s="158">
        <v>0</v>
      </c>
      <c r="U39" s="170">
        <v>0</v>
      </c>
      <c r="V39" s="171">
        <v>0</v>
      </c>
      <c r="W39" s="172">
        <v>2.029</v>
      </c>
      <c r="X39" s="13"/>
      <c r="Y39" s="13"/>
      <c r="Z39" s="162">
        <f t="shared" si="3"/>
        <v>2.0326051772523677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106</v>
      </c>
      <c r="C40" s="165">
        <v>24</v>
      </c>
      <c r="D40" s="166" t="s">
        <v>3</v>
      </c>
      <c r="E40" s="167">
        <v>224.798522949219</v>
      </c>
      <c r="F40" s="158">
        <v>222.600006103516</v>
      </c>
      <c r="G40" s="158">
        <v>2.19852352142334</v>
      </c>
      <c r="H40" s="158">
        <v>68.3072738647461</v>
      </c>
      <c r="I40" s="158">
        <v>59.7865753173828</v>
      </c>
      <c r="J40" s="158">
        <f t="shared" si="0"/>
        <v>8.520698547363295</v>
      </c>
      <c r="K40" s="158">
        <v>7.56849861914249</v>
      </c>
      <c r="L40" s="168">
        <v>4.30299901787477</v>
      </c>
      <c r="M40" s="169">
        <v>0</v>
      </c>
      <c r="N40" s="158">
        <v>0</v>
      </c>
      <c r="O40" s="155">
        <f t="shared" si="1"/>
        <v>0</v>
      </c>
      <c r="P40" s="158">
        <v>0</v>
      </c>
      <c r="Q40" s="158">
        <v>0</v>
      </c>
      <c r="R40" s="156">
        <f t="shared" si="2"/>
        <v>0</v>
      </c>
      <c r="S40" s="157">
        <v>0</v>
      </c>
      <c r="T40" s="158">
        <v>0</v>
      </c>
      <c r="U40" s="170">
        <v>0</v>
      </c>
      <c r="V40" s="171">
        <v>0</v>
      </c>
      <c r="W40" s="172">
        <v>2.06205033294745</v>
      </c>
      <c r="X40" s="13"/>
      <c r="Y40" s="13"/>
      <c r="Z40" s="162">
        <f t="shared" si="3"/>
        <v>2.046882240924985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107</v>
      </c>
      <c r="C41" s="165">
        <v>24</v>
      </c>
      <c r="D41" s="166" t="s">
        <v>3</v>
      </c>
      <c r="E41" s="167">
        <v>223.125137329102</v>
      </c>
      <c r="F41" s="158">
        <v>221.00422668457</v>
      </c>
      <c r="G41" s="158">
        <v>2.12091064453125</v>
      </c>
      <c r="H41" s="158">
        <v>67.6790542602539</v>
      </c>
      <c r="I41" s="158">
        <v>59.177188873291</v>
      </c>
      <c r="J41" s="158">
        <f t="shared" si="0"/>
        <v>8.501865386962905</v>
      </c>
      <c r="K41" s="158">
        <v>7.55196589958448</v>
      </c>
      <c r="L41" s="168">
        <v>4.32575376787708</v>
      </c>
      <c r="M41" s="169">
        <v>0</v>
      </c>
      <c r="N41" s="158">
        <v>0</v>
      </c>
      <c r="O41" s="155">
        <f t="shared" si="1"/>
        <v>0</v>
      </c>
      <c r="P41" s="158">
        <v>0</v>
      </c>
      <c r="Q41" s="158">
        <v>0</v>
      </c>
      <c r="R41" s="156">
        <f t="shared" si="2"/>
        <v>0</v>
      </c>
      <c r="S41" s="157">
        <v>0</v>
      </c>
      <c r="T41" s="158">
        <v>0</v>
      </c>
      <c r="U41" s="170">
        <v>0</v>
      </c>
      <c r="V41" s="171">
        <v>0</v>
      </c>
      <c r="W41" s="172">
        <v>2.03728186112711</v>
      </c>
      <c r="X41" s="13"/>
      <c r="Y41" s="13"/>
      <c r="Z41" s="162">
        <f t="shared" si="3"/>
        <v>2.0224894118144796</v>
      </c>
      <c r="AB41" s="163">
        <v>0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108</v>
      </c>
      <c r="C42" s="165">
        <v>24</v>
      </c>
      <c r="D42" s="166" t="s">
        <v>3</v>
      </c>
      <c r="E42" s="167">
        <v>222.947814941406</v>
      </c>
      <c r="F42" s="158">
        <v>220.880111694336</v>
      </c>
      <c r="G42" s="158">
        <v>2.06770992279053</v>
      </c>
      <c r="H42" s="158">
        <v>67.9151763916016</v>
      </c>
      <c r="I42" s="158">
        <v>58.7686462402344</v>
      </c>
      <c r="J42" s="158">
        <f t="shared" si="0"/>
        <v>9.146530151367202</v>
      </c>
      <c r="K42" s="158">
        <v>7.53170676910003</v>
      </c>
      <c r="L42" s="168">
        <v>4.32567961649345</v>
      </c>
      <c r="M42" s="169">
        <v>0</v>
      </c>
      <c r="N42" s="158">
        <v>0</v>
      </c>
      <c r="O42" s="155">
        <f t="shared" si="1"/>
        <v>0</v>
      </c>
      <c r="P42" s="158">
        <v>0</v>
      </c>
      <c r="Q42" s="158">
        <v>0</v>
      </c>
      <c r="R42" s="156">
        <f t="shared" si="2"/>
        <v>0</v>
      </c>
      <c r="S42" s="157">
        <v>0</v>
      </c>
      <c r="T42" s="158">
        <v>0</v>
      </c>
      <c r="U42" s="170">
        <v>0</v>
      </c>
      <c r="V42" s="171">
        <v>0</v>
      </c>
      <c r="W42" s="172">
        <v>2.17548673583658</v>
      </c>
      <c r="X42" s="13"/>
      <c r="Y42" s="13"/>
      <c r="Z42" s="162">
        <f t="shared" si="3"/>
        <v>2.160715032199848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109</v>
      </c>
      <c r="C43" s="165">
        <v>24</v>
      </c>
      <c r="D43" s="166" t="s">
        <v>3</v>
      </c>
      <c r="E43" s="167">
        <v>221.807952880859</v>
      </c>
      <c r="F43" s="158">
        <v>219.750991821289</v>
      </c>
      <c r="G43" s="158">
        <v>2.05695819854736</v>
      </c>
      <c r="H43" s="158">
        <v>67.8146438598633</v>
      </c>
      <c r="I43" s="158">
        <v>57.853458404541</v>
      </c>
      <c r="J43" s="158">
        <f t="shared" si="0"/>
        <v>9.961185455322294</v>
      </c>
      <c r="K43" s="158">
        <v>7.49706044679698</v>
      </c>
      <c r="L43" s="168">
        <v>4.33716062109222</v>
      </c>
      <c r="M43" s="169">
        <v>0</v>
      </c>
      <c r="N43" s="158">
        <v>0</v>
      </c>
      <c r="O43" s="155">
        <f t="shared" si="1"/>
        <v>0</v>
      </c>
      <c r="P43" s="158">
        <v>0</v>
      </c>
      <c r="Q43" s="158">
        <v>0</v>
      </c>
      <c r="R43" s="156">
        <f t="shared" si="2"/>
        <v>0</v>
      </c>
      <c r="S43" s="157">
        <v>0</v>
      </c>
      <c r="T43" s="158">
        <v>0</v>
      </c>
      <c r="U43" s="170">
        <v>0</v>
      </c>
      <c r="V43" s="171">
        <v>0</v>
      </c>
      <c r="W43" s="172">
        <v>2.34297288344516</v>
      </c>
      <c r="X43" s="13"/>
      <c r="Y43" s="13"/>
      <c r="Z43" s="162">
        <f t="shared" si="3"/>
        <v>2.3284724652112203</v>
      </c>
      <c r="AB43" s="163">
        <v>0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110</v>
      </c>
      <c r="C44" s="165">
        <v>24</v>
      </c>
      <c r="D44" s="166" t="s">
        <v>3</v>
      </c>
      <c r="E44" s="167">
        <v>221.961151123047</v>
      </c>
      <c r="F44" s="158">
        <v>219.848754882813</v>
      </c>
      <c r="G44" s="158">
        <v>2.11239337921143</v>
      </c>
      <c r="H44" s="158">
        <v>67.9230270385742</v>
      </c>
      <c r="I44" s="158">
        <v>58.8093299865723</v>
      </c>
      <c r="J44" s="158">
        <f t="shared" si="0"/>
        <v>9.113697052001903</v>
      </c>
      <c r="K44" s="158">
        <v>7.51000594122241</v>
      </c>
      <c r="L44" s="168">
        <v>4.3366297093414</v>
      </c>
      <c r="M44" s="169">
        <v>0</v>
      </c>
      <c r="N44" s="158">
        <v>0</v>
      </c>
      <c r="O44" s="155">
        <f t="shared" si="1"/>
        <v>0</v>
      </c>
      <c r="P44" s="158">
        <v>0</v>
      </c>
      <c r="Q44" s="158">
        <v>0</v>
      </c>
      <c r="R44" s="156">
        <f t="shared" si="2"/>
        <v>0</v>
      </c>
      <c r="S44" s="157">
        <v>0</v>
      </c>
      <c r="T44" s="158">
        <v>0</v>
      </c>
      <c r="U44" s="170">
        <v>0</v>
      </c>
      <c r="V44" s="171">
        <v>0</v>
      </c>
      <c r="W44" s="172">
        <v>2.16167704519438</v>
      </c>
      <c r="X44" s="13"/>
      <c r="Y44" s="13"/>
      <c r="Z44" s="162">
        <f t="shared" si="3"/>
        <v>2.1471152962033777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111</v>
      </c>
      <c r="C45" s="165">
        <v>24</v>
      </c>
      <c r="D45" s="166" t="s">
        <v>3</v>
      </c>
      <c r="E45" s="167">
        <v>220.260620117188</v>
      </c>
      <c r="F45" s="158">
        <v>218.025573730469</v>
      </c>
      <c r="G45" s="158">
        <v>2.23504257202148</v>
      </c>
      <c r="H45" s="158">
        <v>67.9177322387695</v>
      </c>
      <c r="I45" s="158">
        <v>58.7199592590332</v>
      </c>
      <c r="J45" s="158">
        <f t="shared" si="0"/>
        <v>9.1977729797363</v>
      </c>
      <c r="K45" s="158">
        <v>7.48136223420391</v>
      </c>
      <c r="L45" s="168">
        <v>4.36160626576054</v>
      </c>
      <c r="M45" s="169">
        <v>0</v>
      </c>
      <c r="N45" s="158">
        <v>0</v>
      </c>
      <c r="O45" s="155">
        <f t="shared" si="1"/>
        <v>0</v>
      </c>
      <c r="P45" s="158">
        <v>0.063000001013279</v>
      </c>
      <c r="Q45" s="158">
        <v>0</v>
      </c>
      <c r="R45" s="156">
        <f t="shared" si="2"/>
        <v>0.063000001013279</v>
      </c>
      <c r="S45" s="157">
        <v>0</v>
      </c>
      <c r="T45" s="158">
        <v>0</v>
      </c>
      <c r="U45" s="170">
        <v>0</v>
      </c>
      <c r="V45" s="171">
        <v>0</v>
      </c>
      <c r="W45" s="172">
        <v>2.17134499032802</v>
      </c>
      <c r="X45" s="13"/>
      <c r="Y45" s="13"/>
      <c r="Z45" s="162">
        <f t="shared" si="3"/>
        <v>2.157149012984023</v>
      </c>
      <c r="AB45" s="163">
        <v>0.063000001013279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112</v>
      </c>
      <c r="C46" s="165">
        <v>24</v>
      </c>
      <c r="D46" s="166" t="s">
        <v>3</v>
      </c>
      <c r="E46" s="167">
        <v>223.954040527344</v>
      </c>
      <c r="F46" s="158">
        <v>221.802947998047</v>
      </c>
      <c r="G46" s="158">
        <v>2.15110111236572</v>
      </c>
      <c r="H46" s="158">
        <v>67.9278564453125</v>
      </c>
      <c r="I46" s="158">
        <v>58.7703056335449</v>
      </c>
      <c r="J46" s="158">
        <f t="shared" si="0"/>
        <v>9.1575508117676</v>
      </c>
      <c r="K46" s="158">
        <v>7.54313641474866</v>
      </c>
      <c r="L46" s="168">
        <v>4.30101881125296</v>
      </c>
      <c r="M46" s="169">
        <v>0</v>
      </c>
      <c r="N46" s="158">
        <v>0</v>
      </c>
      <c r="O46" s="155">
        <f t="shared" si="1"/>
        <v>0</v>
      </c>
      <c r="P46" s="158">
        <v>0</v>
      </c>
      <c r="Q46" s="158">
        <v>0</v>
      </c>
      <c r="R46" s="156">
        <f t="shared" si="2"/>
        <v>0</v>
      </c>
      <c r="S46" s="157">
        <v>0</v>
      </c>
      <c r="T46" s="158">
        <v>0</v>
      </c>
      <c r="U46" s="170">
        <v>0</v>
      </c>
      <c r="V46" s="171">
        <v>0</v>
      </c>
      <c r="W46" s="172">
        <v>2.19229835487658</v>
      </c>
      <c r="X46" s="13"/>
      <c r="Y46" s="13"/>
      <c r="Z46" s="162">
        <f t="shared" si="3"/>
        <v>2.1772908710226346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113</v>
      </c>
      <c r="C47" s="165">
        <v>24</v>
      </c>
      <c r="D47" s="166" t="s">
        <v>3</v>
      </c>
      <c r="E47" s="167">
        <v>221.495269775391</v>
      </c>
      <c r="F47" s="158">
        <v>219.284149169922</v>
      </c>
      <c r="G47" s="158">
        <v>2.21111679077148</v>
      </c>
      <c r="H47" s="158">
        <v>67.6440582275391</v>
      </c>
      <c r="I47" s="158">
        <v>58.8097724914551</v>
      </c>
      <c r="J47" s="158">
        <f t="shared" si="0"/>
        <v>8.834285736084006</v>
      </c>
      <c r="K47" s="158">
        <v>7.37122372538486</v>
      </c>
      <c r="L47" s="168">
        <v>4.31412020592347</v>
      </c>
      <c r="M47" s="169">
        <v>0</v>
      </c>
      <c r="N47" s="158">
        <v>0</v>
      </c>
      <c r="O47" s="155">
        <f t="shared" si="1"/>
        <v>0</v>
      </c>
      <c r="P47" s="158">
        <v>0.000250000011874363</v>
      </c>
      <c r="Q47" s="158">
        <v>0</v>
      </c>
      <c r="R47" s="156">
        <f t="shared" si="2"/>
        <v>0.000250000011874363</v>
      </c>
      <c r="S47" s="157">
        <v>0</v>
      </c>
      <c r="T47" s="158">
        <v>0</v>
      </c>
      <c r="U47" s="170">
        <v>0</v>
      </c>
      <c r="V47" s="171">
        <v>0</v>
      </c>
      <c r="W47" s="172">
        <v>2.10075514175562</v>
      </c>
      <c r="X47" s="13"/>
      <c r="Y47" s="13"/>
      <c r="Z47" s="162">
        <f t="shared" si="3"/>
        <v>2.0867880021456156</v>
      </c>
      <c r="AB47" s="163">
        <v>0.000250000011874363</v>
      </c>
      <c r="AC47" s="163">
        <v>0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114</v>
      </c>
      <c r="C48" s="165">
        <v>24</v>
      </c>
      <c r="D48" s="166" t="s">
        <v>3</v>
      </c>
      <c r="E48" s="167">
        <v>224.041732788086</v>
      </c>
      <c r="F48" s="158">
        <v>221.779449462891</v>
      </c>
      <c r="G48" s="158">
        <v>2.26228141784668</v>
      </c>
      <c r="H48" s="158">
        <v>67.6856689453125</v>
      </c>
      <c r="I48" s="158">
        <v>58.9360771179199</v>
      </c>
      <c r="J48" s="158">
        <f t="shared" si="0"/>
        <v>8.7495918273926</v>
      </c>
      <c r="K48" s="158">
        <v>7.45868528237459</v>
      </c>
      <c r="L48" s="168">
        <v>4.29009971611456</v>
      </c>
      <c r="M48" s="169">
        <v>0</v>
      </c>
      <c r="N48" s="158">
        <v>0</v>
      </c>
      <c r="O48" s="155">
        <f t="shared" si="1"/>
        <v>0</v>
      </c>
      <c r="P48" s="158">
        <v>0</v>
      </c>
      <c r="Q48" s="158">
        <v>0</v>
      </c>
      <c r="R48" s="156">
        <f t="shared" si="2"/>
        <v>0</v>
      </c>
      <c r="S48" s="157">
        <v>0</v>
      </c>
      <c r="T48" s="158">
        <v>0</v>
      </c>
      <c r="U48" s="170">
        <v>0</v>
      </c>
      <c r="V48" s="171">
        <v>0</v>
      </c>
      <c r="W48" s="172">
        <v>2.10823638739622</v>
      </c>
      <c r="X48" s="13"/>
      <c r="Y48" s="13"/>
      <c r="Z48" s="162">
        <f t="shared" si="3"/>
        <v>2.0936038187137918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115</v>
      </c>
      <c r="C49" s="165">
        <v>24</v>
      </c>
      <c r="D49" s="166" t="s">
        <v>3</v>
      </c>
      <c r="E49" s="167">
        <v>223.854766845703</v>
      </c>
      <c r="F49" s="158">
        <v>221.653778076172</v>
      </c>
      <c r="G49" s="158">
        <v>2.20097732543945</v>
      </c>
      <c r="H49" s="158">
        <v>67.6852798461914</v>
      </c>
      <c r="I49" s="158">
        <v>59.1148071289063</v>
      </c>
      <c r="J49" s="158">
        <f t="shared" si="0"/>
        <v>8.570472717285107</v>
      </c>
      <c r="K49" s="158">
        <v>7.43303741281432</v>
      </c>
      <c r="L49" s="168">
        <v>4.28795813906362</v>
      </c>
      <c r="M49" s="169">
        <v>0</v>
      </c>
      <c r="N49" s="158">
        <v>0</v>
      </c>
      <c r="O49" s="155">
        <f t="shared" si="1"/>
        <v>0</v>
      </c>
      <c r="P49" s="158">
        <v>0</v>
      </c>
      <c r="Q49" s="158">
        <v>0</v>
      </c>
      <c r="R49" s="156">
        <f t="shared" si="2"/>
        <v>0</v>
      </c>
      <c r="S49" s="157">
        <v>0</v>
      </c>
      <c r="T49" s="158">
        <v>0</v>
      </c>
      <c r="U49" s="170">
        <v>0</v>
      </c>
      <c r="V49" s="171">
        <v>0</v>
      </c>
      <c r="W49" s="172">
        <v>2.06317329424961</v>
      </c>
      <c r="X49" s="13"/>
      <c r="Y49" s="13"/>
      <c r="Z49" s="162">
        <f t="shared" si="3"/>
        <v>2.048652198489032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 thickBot="1">
      <c r="B50" s="164" t="s">
        <v>116</v>
      </c>
      <c r="C50" s="165">
        <v>24</v>
      </c>
      <c r="D50" s="166" t="s">
        <v>3</v>
      </c>
      <c r="E50" s="167">
        <v>223.167495727539</v>
      </c>
      <c r="F50" s="158">
        <v>221.021392822266</v>
      </c>
      <c r="G50" s="158">
        <v>2.14610862731934</v>
      </c>
      <c r="H50" s="158">
        <v>67.819465637207</v>
      </c>
      <c r="I50" s="158">
        <v>58.3849258422852</v>
      </c>
      <c r="J50" s="158">
        <f t="shared" si="0"/>
        <v>9.434539794921804</v>
      </c>
      <c r="K50" s="158">
        <v>7.4267296828201</v>
      </c>
      <c r="L50" s="168">
        <v>4.30277899491679</v>
      </c>
      <c r="M50" s="169">
        <v>0</v>
      </c>
      <c r="N50" s="158">
        <v>0</v>
      </c>
      <c r="O50" s="155">
        <f t="shared" si="1"/>
        <v>0</v>
      </c>
      <c r="P50" s="158">
        <v>0</v>
      </c>
      <c r="Q50" s="158">
        <v>0</v>
      </c>
      <c r="R50" s="156">
        <f t="shared" si="2"/>
        <v>0</v>
      </c>
      <c r="S50" s="157">
        <v>0</v>
      </c>
      <c r="T50" s="158">
        <v>0</v>
      </c>
      <c r="U50" s="170">
        <v>0</v>
      </c>
      <c r="V50" s="171">
        <v>0</v>
      </c>
      <c r="W50" s="172">
        <v>2.24518322655359</v>
      </c>
      <c r="X50" s="13"/>
      <c r="Y50" s="13"/>
      <c r="Z50" s="162">
        <f t="shared" si="3"/>
        <v>2.2307826783487847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 hidden="1">
      <c r="B51" s="173" t="s">
        <v>3</v>
      </c>
      <c r="C51" s="174" t="s">
        <v>3</v>
      </c>
      <c r="D51" s="175" t="s">
        <v>3</v>
      </c>
      <c r="E51" s="176" t="s">
        <v>3</v>
      </c>
      <c r="F51" s="177" t="s">
        <v>3</v>
      </c>
      <c r="G51" s="177" t="s">
        <v>3</v>
      </c>
      <c r="H51" s="177" t="s">
        <v>3</v>
      </c>
      <c r="I51" s="177" t="s">
        <v>3</v>
      </c>
      <c r="J51" s="177" t="str">
        <f t="shared" si="0"/>
        <v>-</v>
      </c>
      <c r="K51" s="177" t="s">
        <v>3</v>
      </c>
      <c r="L51" s="178" t="s">
        <v>3</v>
      </c>
      <c r="M51" s="169" t="s">
        <v>3</v>
      </c>
      <c r="N51" s="158" t="s">
        <v>3</v>
      </c>
      <c r="O51" s="155" t="str">
        <f t="shared" si="1"/>
        <v>-</v>
      </c>
      <c r="P51" s="158" t="s">
        <v>3</v>
      </c>
      <c r="Q51" s="158" t="s">
        <v>3</v>
      </c>
      <c r="R51" s="156" t="str">
        <f t="shared" si="2"/>
        <v>-</v>
      </c>
      <c r="S51" s="170" t="s">
        <v>3</v>
      </c>
      <c r="T51" s="177" t="s">
        <v>3</v>
      </c>
      <c r="U51" s="170" t="s">
        <v>3</v>
      </c>
      <c r="V51" s="171" t="s">
        <v>3</v>
      </c>
      <c r="W51" s="172" t="s">
        <v>3</v>
      </c>
      <c r="X51" s="13"/>
      <c r="Y51" s="13"/>
      <c r="Z51" s="162" t="e">
        <f t="shared" si="3"/>
        <v>#VALUE!</v>
      </c>
      <c r="AB51" s="163" t="s">
        <v>3</v>
      </c>
      <c r="AC51" s="163" t="s">
        <v>3</v>
      </c>
      <c r="AD51" s="163" t="s">
        <v>3</v>
      </c>
      <c r="AE51" s="163" t="s">
        <v>3</v>
      </c>
      <c r="AF51" s="163" t="s">
        <v>3</v>
      </c>
      <c r="AG51" s="163"/>
    </row>
    <row r="52" spans="2:33" s="5" customFormat="1" ht="18" customHeight="1" hidden="1">
      <c r="B52" s="164" t="s">
        <v>3</v>
      </c>
      <c r="C52" s="165" t="s">
        <v>3</v>
      </c>
      <c r="D52" s="166" t="s">
        <v>3</v>
      </c>
      <c r="E52" s="167" t="s">
        <v>3</v>
      </c>
      <c r="F52" s="158" t="s">
        <v>3</v>
      </c>
      <c r="G52" s="158" t="s">
        <v>3</v>
      </c>
      <c r="H52" s="158" t="s">
        <v>3</v>
      </c>
      <c r="I52" s="158" t="s">
        <v>3</v>
      </c>
      <c r="J52" s="158" t="str">
        <f t="shared" si="0"/>
        <v>-</v>
      </c>
      <c r="K52" s="158" t="s">
        <v>3</v>
      </c>
      <c r="L52" s="168" t="s">
        <v>3</v>
      </c>
      <c r="M52" s="169" t="s">
        <v>3</v>
      </c>
      <c r="N52" s="158" t="s">
        <v>3</v>
      </c>
      <c r="O52" s="155" t="str">
        <f t="shared" si="1"/>
        <v>-</v>
      </c>
      <c r="P52" s="158" t="s">
        <v>3</v>
      </c>
      <c r="Q52" s="158" t="s">
        <v>3</v>
      </c>
      <c r="R52" s="156" t="str">
        <f t="shared" si="2"/>
        <v>-</v>
      </c>
      <c r="S52" s="157" t="s">
        <v>3</v>
      </c>
      <c r="T52" s="158" t="s">
        <v>3</v>
      </c>
      <c r="U52" s="170" t="s">
        <v>3</v>
      </c>
      <c r="V52" s="171" t="s">
        <v>3</v>
      </c>
      <c r="W52" s="172" t="s">
        <v>3</v>
      </c>
      <c r="X52" s="13"/>
      <c r="Y52" s="13"/>
      <c r="Z52" s="162" t="e">
        <f t="shared" si="3"/>
        <v>#VALUE!</v>
      </c>
      <c r="AB52" s="163" t="s">
        <v>3</v>
      </c>
      <c r="AC52" s="163" t="s">
        <v>3</v>
      </c>
      <c r="AD52" s="163" t="s">
        <v>3</v>
      </c>
      <c r="AE52" s="163" t="s">
        <v>3</v>
      </c>
      <c r="AF52" s="163" t="s">
        <v>3</v>
      </c>
      <c r="AG52" s="163"/>
    </row>
    <row r="53" spans="2:33" s="5" customFormat="1" ht="18" customHeight="1" hidden="1">
      <c r="B53" s="164" t="s">
        <v>3</v>
      </c>
      <c r="C53" s="165" t="s">
        <v>3</v>
      </c>
      <c r="D53" s="166" t="s">
        <v>3</v>
      </c>
      <c r="E53" s="167" t="s">
        <v>3</v>
      </c>
      <c r="F53" s="158" t="s">
        <v>3</v>
      </c>
      <c r="G53" s="158" t="s">
        <v>3</v>
      </c>
      <c r="H53" s="158" t="s">
        <v>3</v>
      </c>
      <c r="I53" s="158" t="s">
        <v>3</v>
      </c>
      <c r="J53" s="158" t="str">
        <f t="shared" si="0"/>
        <v>-</v>
      </c>
      <c r="K53" s="158" t="s">
        <v>3</v>
      </c>
      <c r="L53" s="168" t="s">
        <v>3</v>
      </c>
      <c r="M53" s="169" t="s">
        <v>3</v>
      </c>
      <c r="N53" s="158" t="s">
        <v>3</v>
      </c>
      <c r="O53" s="155" t="str">
        <f t="shared" si="1"/>
        <v>-</v>
      </c>
      <c r="P53" s="158" t="s">
        <v>3</v>
      </c>
      <c r="Q53" s="158" t="s">
        <v>3</v>
      </c>
      <c r="R53" s="156" t="str">
        <f t="shared" si="2"/>
        <v>-</v>
      </c>
      <c r="S53" s="157" t="s">
        <v>3</v>
      </c>
      <c r="T53" s="158" t="s">
        <v>3</v>
      </c>
      <c r="U53" s="170" t="s">
        <v>3</v>
      </c>
      <c r="V53" s="171" t="s">
        <v>3</v>
      </c>
      <c r="W53" s="172" t="s">
        <v>3</v>
      </c>
      <c r="X53" s="13"/>
      <c r="Y53" s="13"/>
      <c r="Z53" s="162" t="e">
        <f t="shared" si="3"/>
        <v>#VALUE!</v>
      </c>
      <c r="AB53" s="163" t="s">
        <v>3</v>
      </c>
      <c r="AC53" s="163" t="s">
        <v>3</v>
      </c>
      <c r="AD53" s="163" t="s">
        <v>3</v>
      </c>
      <c r="AE53" s="163" t="s">
        <v>3</v>
      </c>
      <c r="AF53" s="163" t="s">
        <v>3</v>
      </c>
      <c r="AG53" s="163"/>
    </row>
    <row r="54" spans="2:33" s="5" customFormat="1" ht="18" customHeight="1" hidden="1">
      <c r="B54" s="173" t="s">
        <v>3</v>
      </c>
      <c r="C54" s="174" t="s">
        <v>3</v>
      </c>
      <c r="D54" s="175" t="s">
        <v>3</v>
      </c>
      <c r="E54" s="176" t="s">
        <v>3</v>
      </c>
      <c r="F54" s="177" t="s">
        <v>3</v>
      </c>
      <c r="G54" s="177" t="s">
        <v>3</v>
      </c>
      <c r="H54" s="177" t="s">
        <v>3</v>
      </c>
      <c r="I54" s="177" t="s">
        <v>3</v>
      </c>
      <c r="J54" s="177" t="str">
        <f t="shared" si="0"/>
        <v>-</v>
      </c>
      <c r="K54" s="177" t="s">
        <v>3</v>
      </c>
      <c r="L54" s="178" t="s">
        <v>3</v>
      </c>
      <c r="M54" s="169" t="s">
        <v>3</v>
      </c>
      <c r="N54" s="158" t="s">
        <v>3</v>
      </c>
      <c r="O54" s="155" t="str">
        <f t="shared" si="1"/>
        <v>-</v>
      </c>
      <c r="P54" s="158" t="s">
        <v>3</v>
      </c>
      <c r="Q54" s="158" t="s">
        <v>3</v>
      </c>
      <c r="R54" s="156" t="str">
        <f t="shared" si="2"/>
        <v>-</v>
      </c>
      <c r="S54" s="170" t="s">
        <v>3</v>
      </c>
      <c r="T54" s="177" t="s">
        <v>3</v>
      </c>
      <c r="U54" s="170" t="s">
        <v>3</v>
      </c>
      <c r="V54" s="171" t="s">
        <v>3</v>
      </c>
      <c r="W54" s="172" t="s">
        <v>3</v>
      </c>
      <c r="X54" s="13"/>
      <c r="Y54" s="13"/>
      <c r="Z54" s="162" t="e">
        <f t="shared" si="3"/>
        <v>#VALUE!</v>
      </c>
      <c r="AB54" s="163" t="s">
        <v>3</v>
      </c>
      <c r="AC54" s="163" t="s">
        <v>3</v>
      </c>
      <c r="AD54" s="163" t="s">
        <v>3</v>
      </c>
      <c r="AE54" s="163" t="s">
        <v>3</v>
      </c>
      <c r="AF54" s="163" t="s">
        <v>3</v>
      </c>
      <c r="AG54" s="163"/>
    </row>
    <row r="55" spans="2:33" s="5" customFormat="1" ht="18" customHeight="1" hidden="1">
      <c r="B55" s="164" t="s">
        <v>3</v>
      </c>
      <c r="C55" s="165" t="s">
        <v>3</v>
      </c>
      <c r="D55" s="166" t="s">
        <v>3</v>
      </c>
      <c r="E55" s="167" t="s">
        <v>3</v>
      </c>
      <c r="F55" s="158" t="s">
        <v>3</v>
      </c>
      <c r="G55" s="158" t="s">
        <v>3</v>
      </c>
      <c r="H55" s="158" t="s">
        <v>3</v>
      </c>
      <c r="I55" s="158" t="s">
        <v>3</v>
      </c>
      <c r="J55" s="158" t="str">
        <f t="shared" si="0"/>
        <v>-</v>
      </c>
      <c r="K55" s="158" t="s">
        <v>3</v>
      </c>
      <c r="L55" s="168" t="s">
        <v>3</v>
      </c>
      <c r="M55" s="169" t="s">
        <v>3</v>
      </c>
      <c r="N55" s="158" t="s">
        <v>3</v>
      </c>
      <c r="O55" s="155" t="str">
        <f t="shared" si="1"/>
        <v>-</v>
      </c>
      <c r="P55" s="158" t="s">
        <v>3</v>
      </c>
      <c r="Q55" s="158" t="s">
        <v>3</v>
      </c>
      <c r="R55" s="156" t="str">
        <f t="shared" si="2"/>
        <v>-</v>
      </c>
      <c r="S55" s="157" t="s">
        <v>3</v>
      </c>
      <c r="T55" s="158" t="s">
        <v>3</v>
      </c>
      <c r="U55" s="170" t="s">
        <v>3</v>
      </c>
      <c r="V55" s="171" t="s">
        <v>3</v>
      </c>
      <c r="W55" s="172" t="s">
        <v>3</v>
      </c>
      <c r="X55" s="13"/>
      <c r="Y55" s="13"/>
      <c r="Z55" s="162" t="e">
        <f t="shared" si="3"/>
        <v>#VALUE!</v>
      </c>
      <c r="AB55" s="163" t="s">
        <v>3</v>
      </c>
      <c r="AC55" s="163" t="s">
        <v>3</v>
      </c>
      <c r="AD55" s="163" t="s">
        <v>3</v>
      </c>
      <c r="AE55" s="163" t="s">
        <v>3</v>
      </c>
      <c r="AF55" s="163" t="s">
        <v>3</v>
      </c>
      <c r="AG55" s="163"/>
    </row>
    <row r="56" spans="2:33" s="5" customFormat="1" ht="18" customHeight="1" hidden="1">
      <c r="B56" s="164" t="s">
        <v>3</v>
      </c>
      <c r="C56" s="165" t="s">
        <v>3</v>
      </c>
      <c r="D56" s="166" t="s">
        <v>3</v>
      </c>
      <c r="E56" s="167" t="s">
        <v>3</v>
      </c>
      <c r="F56" s="158" t="s">
        <v>3</v>
      </c>
      <c r="G56" s="158" t="s">
        <v>3</v>
      </c>
      <c r="H56" s="158" t="s">
        <v>3</v>
      </c>
      <c r="I56" s="158" t="s">
        <v>3</v>
      </c>
      <c r="J56" s="158" t="str">
        <f t="shared" si="0"/>
        <v>-</v>
      </c>
      <c r="K56" s="158" t="s">
        <v>3</v>
      </c>
      <c r="L56" s="168" t="s">
        <v>3</v>
      </c>
      <c r="M56" s="169" t="s">
        <v>3</v>
      </c>
      <c r="N56" s="158" t="s">
        <v>3</v>
      </c>
      <c r="O56" s="155" t="str">
        <f t="shared" si="1"/>
        <v>-</v>
      </c>
      <c r="P56" s="158" t="s">
        <v>3</v>
      </c>
      <c r="Q56" s="158" t="s">
        <v>3</v>
      </c>
      <c r="R56" s="156" t="str">
        <f t="shared" si="2"/>
        <v>-</v>
      </c>
      <c r="S56" s="157" t="s">
        <v>3</v>
      </c>
      <c r="T56" s="158" t="s">
        <v>3</v>
      </c>
      <c r="U56" s="170" t="s">
        <v>3</v>
      </c>
      <c r="V56" s="171" t="s">
        <v>3</v>
      </c>
      <c r="W56" s="172" t="s">
        <v>3</v>
      </c>
      <c r="X56" s="13"/>
      <c r="Y56" s="13"/>
      <c r="Z56" s="162" t="e">
        <f t="shared" si="3"/>
        <v>#VALUE!</v>
      </c>
      <c r="AB56" s="163" t="s">
        <v>3</v>
      </c>
      <c r="AC56" s="163" t="s">
        <v>3</v>
      </c>
      <c r="AD56" s="163" t="s">
        <v>3</v>
      </c>
      <c r="AE56" s="163" t="s">
        <v>3</v>
      </c>
      <c r="AF56" s="163" t="s">
        <v>3</v>
      </c>
      <c r="AG56" s="163"/>
    </row>
    <row r="57" spans="2:33" s="5" customFormat="1" ht="18" customHeight="1" hidden="1">
      <c r="B57" s="164" t="s">
        <v>3</v>
      </c>
      <c r="C57" s="165" t="s">
        <v>3</v>
      </c>
      <c r="D57" s="166" t="s">
        <v>3</v>
      </c>
      <c r="E57" s="167" t="s">
        <v>3</v>
      </c>
      <c r="F57" s="158" t="s">
        <v>3</v>
      </c>
      <c r="G57" s="158" t="s">
        <v>3</v>
      </c>
      <c r="H57" s="158" t="s">
        <v>3</v>
      </c>
      <c r="I57" s="158" t="s">
        <v>3</v>
      </c>
      <c r="J57" s="158" t="str">
        <f t="shared" si="0"/>
        <v>-</v>
      </c>
      <c r="K57" s="158" t="s">
        <v>3</v>
      </c>
      <c r="L57" s="168" t="s">
        <v>3</v>
      </c>
      <c r="M57" s="169" t="s">
        <v>3</v>
      </c>
      <c r="N57" s="158" t="s">
        <v>3</v>
      </c>
      <c r="O57" s="155" t="str">
        <f t="shared" si="1"/>
        <v>-</v>
      </c>
      <c r="P57" s="158" t="s">
        <v>3</v>
      </c>
      <c r="Q57" s="158" t="s">
        <v>3</v>
      </c>
      <c r="R57" s="156" t="str">
        <f t="shared" si="2"/>
        <v>-</v>
      </c>
      <c r="S57" s="157" t="s">
        <v>3</v>
      </c>
      <c r="T57" s="158" t="s">
        <v>3</v>
      </c>
      <c r="U57" s="170" t="s">
        <v>3</v>
      </c>
      <c r="V57" s="171" t="s">
        <v>3</v>
      </c>
      <c r="W57" s="172" t="s">
        <v>3</v>
      </c>
      <c r="X57" s="13"/>
      <c r="Y57" s="13"/>
      <c r="Z57" s="162" t="e">
        <f t="shared" si="3"/>
        <v>#VALUE!</v>
      </c>
      <c r="AB57" s="163" t="s">
        <v>3</v>
      </c>
      <c r="AC57" s="163" t="s">
        <v>3</v>
      </c>
      <c r="AD57" s="163" t="s">
        <v>3</v>
      </c>
      <c r="AE57" s="163" t="s">
        <v>3</v>
      </c>
      <c r="AF57" s="163" t="s">
        <v>3</v>
      </c>
      <c r="AG57" s="163"/>
    </row>
    <row r="58" spans="2:33" s="5" customFormat="1" ht="18" customHeight="1" hidden="1">
      <c r="B58" s="164" t="s">
        <v>3</v>
      </c>
      <c r="C58" s="165" t="s">
        <v>3</v>
      </c>
      <c r="D58" s="166" t="s">
        <v>3</v>
      </c>
      <c r="E58" s="167" t="s">
        <v>3</v>
      </c>
      <c r="F58" s="158" t="s">
        <v>3</v>
      </c>
      <c r="G58" s="158" t="s">
        <v>3</v>
      </c>
      <c r="H58" s="158" t="s">
        <v>3</v>
      </c>
      <c r="I58" s="158" t="s">
        <v>3</v>
      </c>
      <c r="J58" s="158" t="str">
        <f t="shared" si="0"/>
        <v>-</v>
      </c>
      <c r="K58" s="158" t="s">
        <v>3</v>
      </c>
      <c r="L58" s="168" t="s">
        <v>3</v>
      </c>
      <c r="M58" s="169" t="s">
        <v>3</v>
      </c>
      <c r="N58" s="158" t="s">
        <v>3</v>
      </c>
      <c r="O58" s="155" t="str">
        <f t="shared" si="1"/>
        <v>-</v>
      </c>
      <c r="P58" s="158" t="s">
        <v>3</v>
      </c>
      <c r="Q58" s="158" t="s">
        <v>3</v>
      </c>
      <c r="R58" s="156" t="str">
        <f t="shared" si="2"/>
        <v>-</v>
      </c>
      <c r="S58" s="157" t="s">
        <v>3</v>
      </c>
      <c r="T58" s="158" t="s">
        <v>3</v>
      </c>
      <c r="U58" s="170" t="s">
        <v>3</v>
      </c>
      <c r="V58" s="171" t="s">
        <v>3</v>
      </c>
      <c r="W58" s="172" t="s">
        <v>3</v>
      </c>
      <c r="X58" s="13"/>
      <c r="Y58" s="13"/>
      <c r="Z58" s="162" t="e">
        <f t="shared" si="3"/>
        <v>#VALUE!</v>
      </c>
      <c r="AB58" s="163" t="s">
        <v>3</v>
      </c>
      <c r="AC58" s="163" t="s">
        <v>3</v>
      </c>
      <c r="AD58" s="163" t="s">
        <v>3</v>
      </c>
      <c r="AE58" s="163" t="s">
        <v>3</v>
      </c>
      <c r="AF58" s="163" t="s">
        <v>3</v>
      </c>
      <c r="AG58" s="163"/>
    </row>
    <row r="59" spans="2:33" s="5" customFormat="1" ht="18" customHeight="1" hidden="1">
      <c r="B59" s="164" t="s">
        <v>3</v>
      </c>
      <c r="C59" s="165" t="s">
        <v>3</v>
      </c>
      <c r="D59" s="166" t="s">
        <v>3</v>
      </c>
      <c r="E59" s="167" t="s">
        <v>3</v>
      </c>
      <c r="F59" s="158" t="s">
        <v>3</v>
      </c>
      <c r="G59" s="158" t="s">
        <v>3</v>
      </c>
      <c r="H59" s="158" t="s">
        <v>3</v>
      </c>
      <c r="I59" s="158" t="s">
        <v>3</v>
      </c>
      <c r="J59" s="158" t="str">
        <f t="shared" si="0"/>
        <v>-</v>
      </c>
      <c r="K59" s="158" t="s">
        <v>3</v>
      </c>
      <c r="L59" s="168" t="s">
        <v>3</v>
      </c>
      <c r="M59" s="169" t="s">
        <v>3</v>
      </c>
      <c r="N59" s="158" t="s">
        <v>3</v>
      </c>
      <c r="O59" s="155" t="str">
        <f t="shared" si="1"/>
        <v>-</v>
      </c>
      <c r="P59" s="158" t="s">
        <v>3</v>
      </c>
      <c r="Q59" s="158" t="s">
        <v>3</v>
      </c>
      <c r="R59" s="156" t="str">
        <f t="shared" si="2"/>
        <v>-</v>
      </c>
      <c r="S59" s="157" t="s">
        <v>3</v>
      </c>
      <c r="T59" s="158" t="s">
        <v>3</v>
      </c>
      <c r="U59" s="170" t="s">
        <v>3</v>
      </c>
      <c r="V59" s="171" t="s">
        <v>3</v>
      </c>
      <c r="W59" s="172" t="s">
        <v>3</v>
      </c>
      <c r="X59" s="13"/>
      <c r="Y59" s="13"/>
      <c r="Z59" s="162" t="e">
        <f t="shared" si="3"/>
        <v>#VALUE!</v>
      </c>
      <c r="AB59" s="163" t="s">
        <v>3</v>
      </c>
      <c r="AC59" s="163" t="s">
        <v>3</v>
      </c>
      <c r="AD59" s="163" t="s">
        <v>3</v>
      </c>
      <c r="AE59" s="163" t="s">
        <v>3</v>
      </c>
      <c r="AF59" s="163" t="s">
        <v>3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117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224.92711707705556</v>
      </c>
      <c r="F100" s="195">
        <f t="shared" si="9"/>
        <v>222.55572800409232</v>
      </c>
      <c r="G100" s="195">
        <f t="shared" si="9"/>
        <v>2.3713480831327898</v>
      </c>
      <c r="H100" s="195">
        <f t="shared" si="9"/>
        <v>67.94202750069753</v>
      </c>
      <c r="I100" s="195">
        <f t="shared" si="9"/>
        <v>59.31915410359701</v>
      </c>
      <c r="J100" s="195">
        <f t="shared" si="9"/>
        <v>8.622873397100534</v>
      </c>
      <c r="K100" s="195">
        <f t="shared" si="9"/>
        <v>7.543495160416133</v>
      </c>
      <c r="L100" s="196">
        <f t="shared" si="9"/>
        <v>4.293111095841726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0.060523809729299154</v>
      </c>
      <c r="Q100" s="195">
        <f t="shared" si="9"/>
        <v>0.057369047841001754</v>
      </c>
      <c r="R100" s="198">
        <f t="shared" si="9"/>
        <v>0.0031547618882974047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2.0887774263088037</v>
      </c>
      <c r="X100" s="13"/>
      <c r="Y100" s="13"/>
    </row>
    <row r="101" spans="1:25" s="5" customFormat="1" ht="20.25" customHeight="1" thickBot="1">
      <c r="A101" s="13"/>
      <c r="B101" s="201" t="s">
        <v>118</v>
      </c>
      <c r="C101" s="202">
        <f>SUM(C30:C99)</f>
        <v>504</v>
      </c>
      <c r="D101" s="203"/>
      <c r="E101" s="204">
        <f>IF(SUM(E30:E99)=0,"-",SUM(E30:E99))</f>
        <v>4723.469458618167</v>
      </c>
      <c r="F101" s="205">
        <f>IF(SUM(F30:F99)=0,"-",SUM(F30:F99))</f>
        <v>4673.670288085938</v>
      </c>
      <c r="G101" s="205">
        <f>IF(SUM(G30:G99)=0,"-",SUM(G30:G99))</f>
        <v>49.798309745788586</v>
      </c>
      <c r="H101" s="206" t="s">
        <v>119</v>
      </c>
      <c r="I101" s="206" t="s">
        <v>119</v>
      </c>
      <c r="J101" s="206" t="s">
        <v>119</v>
      </c>
      <c r="K101" s="206" t="s">
        <v>119</v>
      </c>
      <c r="L101" s="207" t="s">
        <v>119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1.2710000043152823</v>
      </c>
      <c r="Q101" s="202">
        <f>IF(SUM(Q30:Q99)=0,"-",SUM(Q30:Q99))</f>
        <v>1.2047500046610369</v>
      </c>
      <c r="R101" s="210">
        <f>IF(AND(ISNUMBER(P101),ISNUMBER(Q101)),P101-Q101,"-")</f>
        <v>0.06624999965424538</v>
      </c>
      <c r="S101" s="211" t="s">
        <v>119</v>
      </c>
      <c r="T101" s="205" t="s">
        <v>119</v>
      </c>
      <c r="U101" s="205" t="s">
        <v>119</v>
      </c>
      <c r="V101" s="212" t="s">
        <v>119</v>
      </c>
      <c r="W101" s="213">
        <f>SUM(W30:W99)</f>
        <v>43.864325952484876</v>
      </c>
      <c r="X101" s="13"/>
      <c r="Y101" s="13"/>
    </row>
    <row r="102" spans="2:28" s="5" customFormat="1" ht="0.75" customHeight="1" thickBot="1">
      <c r="B102" s="89">
        <f>70-COUNTIF(B30:B99,"")</f>
        <v>21</v>
      </c>
      <c r="C102" s="214">
        <f>COUNT(C30:C99)</f>
        <v>21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AVERAGE(S48:S50)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120</v>
      </c>
      <c r="C103" s="225"/>
      <c r="D103" s="222"/>
      <c r="E103" s="229" t="s">
        <v>121</v>
      </c>
      <c r="F103" s="230"/>
      <c r="G103" s="231" t="s">
        <v>122</v>
      </c>
      <c r="H103" s="232" t="s">
        <v>123</v>
      </c>
      <c r="I103" s="232" t="s">
        <v>124</v>
      </c>
      <c r="J103" s="232" t="s">
        <v>125</v>
      </c>
      <c r="K103" s="231" t="s">
        <v>126</v>
      </c>
      <c r="L103" s="233" t="s">
        <v>127</v>
      </c>
      <c r="M103" s="234" t="s">
        <v>128</v>
      </c>
      <c r="N103" s="230"/>
      <c r="O103" s="235" t="s">
        <v>129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61.3402501864766</v>
      </c>
      <c r="AF103" s="239"/>
      <c r="AG103" s="239">
        <v>50.6027501265344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130</v>
      </c>
      <c r="F104" s="241"/>
      <c r="G104" s="242">
        <v>161856.30729042</v>
      </c>
      <c r="H104" s="243">
        <v>134480.982746571</v>
      </c>
      <c r="I104" s="243">
        <v>0</v>
      </c>
      <c r="J104" s="243">
        <v>0</v>
      </c>
      <c r="K104" s="242">
        <v>60.0692501824233</v>
      </c>
      <c r="L104" s="242">
        <v>49.3980001219898</v>
      </c>
      <c r="M104" s="244">
        <v>4087.64238448247</v>
      </c>
      <c r="N104" s="245"/>
      <c r="O104" s="246" t="s">
        <v>119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60.0692501824233</v>
      </c>
      <c r="AF104" s="239"/>
      <c r="AG104" s="239">
        <v>49.3980001219898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131</v>
      </c>
      <c r="F105" s="255"/>
      <c r="G105" s="256">
        <v>166779.617263183</v>
      </c>
      <c r="H105" s="257">
        <v>139154.653057069</v>
      </c>
      <c r="I105" s="257">
        <v>0</v>
      </c>
      <c r="J105" s="257">
        <v>0</v>
      </c>
      <c r="K105" s="256">
        <v>61.3402501864766</v>
      </c>
      <c r="L105" s="256">
        <v>50.6027501265344</v>
      </c>
      <c r="M105" s="258">
        <v>4145.2548582919</v>
      </c>
      <c r="N105" s="259"/>
      <c r="O105" s="260" t="s">
        <v>119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132</v>
      </c>
      <c r="C106" s="261"/>
      <c r="D106" s="261"/>
      <c r="E106" s="261"/>
      <c r="F106" s="261"/>
      <c r="G106" s="261" t="e">
        <f>24*(#REF!)-#REF!-C25*24</f>
        <v>#REF!</v>
      </c>
      <c r="H106" s="262" t="s">
        <v>133</v>
      </c>
      <c r="I106" s="262" t="s">
        <v>133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 t="s">
        <v>45</v>
      </c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134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135</v>
      </c>
      <c r="J108" s="271"/>
      <c r="K108" s="271"/>
      <c r="L108" s="271"/>
      <c r="M108" s="271"/>
      <c r="N108" s="271"/>
      <c r="O108" s="272"/>
      <c r="P108" s="273" t="s">
        <v>136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137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138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139</v>
      </c>
      <c r="Q110" s="295"/>
      <c r="R110" s="292"/>
      <c r="S110" s="285"/>
      <c r="T110" s="296"/>
      <c r="U110" s="297" t="s">
        <v>140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141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142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143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144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145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146</v>
      </c>
      <c r="C114" s="266"/>
      <c r="D114" s="266"/>
      <c r="E114" s="266"/>
      <c r="F114" s="309" t="s">
        <v>147</v>
      </c>
      <c r="G114" s="312">
        <f>W101</f>
        <v>43.864325952484876</v>
      </c>
      <c r="H114" s="282" t="s">
        <v>92</v>
      </c>
      <c r="I114" s="266" t="s">
        <v>148</v>
      </c>
      <c r="J114" s="266"/>
      <c r="K114" s="309" t="s">
        <v>147</v>
      </c>
      <c r="L114" s="312">
        <f>G114-K113+H109</f>
        <v>43.864325952484876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146</v>
      </c>
      <c r="C115" s="266"/>
      <c r="D115" s="266"/>
      <c r="E115" s="266"/>
      <c r="F115" s="309" t="s">
        <v>149</v>
      </c>
      <c r="G115" s="312">
        <f>IF(ISNUMBER(R101),R101,0)</f>
        <v>0.06624999965424538</v>
      </c>
      <c r="H115" s="320" t="s">
        <v>91</v>
      </c>
      <c r="I115" s="266" t="s">
        <v>148</v>
      </c>
      <c r="J115" s="266"/>
      <c r="K115" s="309" t="s">
        <v>149</v>
      </c>
      <c r="L115" s="312">
        <f>IF(ISNUMBER(R101),R101+H110,0)</f>
        <v>0.06624999965424538</v>
      </c>
      <c r="M115" s="320" t="s">
        <v>91</v>
      </c>
      <c r="O115" s="319"/>
      <c r="P115" s="294" t="s">
        <v>139</v>
      </c>
      <c r="Q115" s="319"/>
      <c r="R115" s="306"/>
      <c r="S115" s="306"/>
      <c r="T115" s="306"/>
      <c r="U115" s="297" t="s">
        <v>150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6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2021-09-23T20:37:28Z</dcterms:modified>
  <cp:category/>
  <cp:version/>
  <cp:contentType/>
  <cp:contentStatus/>
</cp:coreProperties>
</file>