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255" windowWidth="15480" windowHeight="6300" activeTab="0"/>
  </bookViews>
  <sheets>
    <sheet name="Лист3" sheetId="1" r:id="rId1"/>
  </sheets>
  <definedNames>
    <definedName name="_xlnm.Print_Area" localSheetId="0">'Лист3'!$A$1:$X$116</definedName>
  </definedNames>
  <calcPr fullCalcOnLoad="1"/>
</workbook>
</file>

<file path=xl/sharedStrings.xml><?xml version="1.0" encoding="utf-8"?>
<sst xmlns="http://schemas.openxmlformats.org/spreadsheetml/2006/main" count="1442" uniqueCount="152">
  <si>
    <t>Отчёт о теплопотреблении по прибором УУТЭ за сентябрь 2021</t>
  </si>
  <si>
    <r>
      <t xml:space="preserve">Абонент:  </t>
    </r>
    <r>
      <rPr>
        <b/>
        <sz val="10"/>
        <rFont val="Arial Cyr"/>
        <family val="0"/>
      </rPr>
      <t>ЖК Клёны ИТП 1.1</t>
    </r>
  </si>
  <si>
    <t>Договор:</t>
  </si>
  <si>
    <t/>
  </si>
  <si>
    <t xml:space="preserve">Телефон: </t>
  </si>
  <si>
    <t>Узел учёта:</t>
  </si>
  <si>
    <r>
      <t xml:space="preserve">Адрес: </t>
    </r>
    <r>
      <rPr>
        <b/>
        <sz val="10"/>
        <rFont val="Arial Cyr"/>
        <family val="0"/>
      </rPr>
      <t xml:space="preserve">Петергофское шоссе., д.86 </t>
    </r>
  </si>
  <si>
    <t xml:space="preserve">    Строит. адрес: </t>
  </si>
  <si>
    <t>Код УУТЭ:</t>
  </si>
  <si>
    <t>Обслуживающая организация:</t>
  </si>
  <si>
    <t xml:space="preserve">           Телефон: </t>
  </si>
  <si>
    <t>Рассматривать совместно с УУТЭ:</t>
  </si>
  <si>
    <t>Источник:</t>
  </si>
  <si>
    <t>Схема подключения:</t>
  </si>
  <si>
    <t xml:space="preserve">Двухтрубная  </t>
  </si>
  <si>
    <t>График:</t>
  </si>
  <si>
    <t>Установленные приборы:</t>
  </si>
  <si>
    <t>Часовые и суточн. архивы в файлах:</t>
  </si>
  <si>
    <t>ТВ7-19085499-ч-0921.txt</t>
  </si>
  <si>
    <t>Вычислитель:</t>
  </si>
  <si>
    <t>ТВ7 № 19085499</t>
  </si>
  <si>
    <t xml:space="preserve">    Режим (схема):</t>
  </si>
  <si>
    <t xml:space="preserve"> Приборы поверены до:</t>
  </si>
  <si>
    <t>__________</t>
  </si>
  <si>
    <t>Тхв.гр.С.=</t>
  </si>
  <si>
    <t>Подающ.тр.(М1):</t>
  </si>
  <si>
    <r>
      <t xml:space="preserve">расходомер: </t>
    </r>
    <r>
      <rPr>
        <b/>
        <sz val="10"/>
        <rFont val="Arial Cyr"/>
        <family val="0"/>
      </rPr>
      <t xml:space="preserve"> </t>
    </r>
  </si>
  <si>
    <t>Gmin=</t>
  </si>
  <si>
    <t>Gmax=</t>
  </si>
  <si>
    <t>Термопреобр.:</t>
  </si>
  <si>
    <t>Преобр.давления:</t>
  </si>
  <si>
    <t xml:space="preserve">  Обратн.тр.(М2):</t>
  </si>
  <si>
    <t xml:space="preserve">    тр-д ГВС(М3):</t>
  </si>
  <si>
    <t>тр.цирк.ГВС(М4):</t>
  </si>
  <si>
    <t>тр.подпитки (V5):</t>
  </si>
  <si>
    <r>
      <t>расходомер:</t>
    </r>
    <r>
      <rPr>
        <b/>
        <sz val="10"/>
        <rFont val="Arial Cyr"/>
        <family val="0"/>
      </rPr>
      <t xml:space="preserve">  </t>
    </r>
  </si>
  <si>
    <t>Расчётный алгоритм:</t>
  </si>
  <si>
    <t xml:space="preserve">      зима:</t>
  </si>
  <si>
    <t>Qот=m1*(h1-hхв)-m2*(h2-hхв)</t>
  </si>
  <si>
    <t>лето:</t>
  </si>
  <si>
    <t>Qгвс=m3*(h3-hхв)</t>
  </si>
  <si>
    <t>Договорные нагрузки, Гкал/час:</t>
  </si>
  <si>
    <t>Qот.=</t>
  </si>
  <si>
    <t>Qвент.=</t>
  </si>
  <si>
    <t>Qтех.=</t>
  </si>
  <si>
    <t xml:space="preserve"> </t>
  </si>
  <si>
    <t>Qтех.гв=</t>
  </si>
  <si>
    <t xml:space="preserve"> Qгвс.=</t>
  </si>
  <si>
    <t>Договорные нагрузки, (ср.час), Гкал/час:</t>
  </si>
  <si>
    <t>Qтех.гвс(ср)=</t>
  </si>
  <si>
    <t>Qгвс ср.=</t>
  </si>
  <si>
    <t>Договорные нагрузки, (ср.сут.), т/сут:</t>
  </si>
  <si>
    <t>Gот.=</t>
  </si>
  <si>
    <t>0</t>
  </si>
  <si>
    <t>Gвент.=</t>
  </si>
  <si>
    <t>Gтех.=</t>
  </si>
  <si>
    <t>Gтех.гв=</t>
  </si>
  <si>
    <t>Gгвс=</t>
  </si>
  <si>
    <t>Gгвс.м=</t>
  </si>
  <si>
    <t xml:space="preserve">Константные значения:   P1=   P2=   P3=   P4=   T1=   T2=   T3=   T4=   T5= </t>
  </si>
  <si>
    <t>Период1</t>
  </si>
  <si>
    <t>период2</t>
  </si>
  <si>
    <t>конец месяца</t>
  </si>
  <si>
    <t>к-во по среднему:</t>
  </si>
  <si>
    <t xml:space="preserve"> Фактическое потребление за отчетный период: с 23.08.2021 по 12.09.2021</t>
  </si>
  <si>
    <t>Общее теплопотребление</t>
  </si>
  <si>
    <t>Учет отопление (ТВ-1)</t>
  </si>
  <si>
    <t>Контроль ГВС (ТВ-2)</t>
  </si>
  <si>
    <t>Дата</t>
  </si>
  <si>
    <t>Ти</t>
  </si>
  <si>
    <t>НС</t>
  </si>
  <si>
    <t>М1</t>
  </si>
  <si>
    <t>М2</t>
  </si>
  <si>
    <t>dM</t>
  </si>
  <si>
    <t>Т1</t>
  </si>
  <si>
    <t>Т2</t>
  </si>
  <si>
    <t>dT</t>
  </si>
  <si>
    <t>Р1</t>
  </si>
  <si>
    <t>Р2</t>
  </si>
  <si>
    <t>М3</t>
  </si>
  <si>
    <t>M4</t>
  </si>
  <si>
    <t>V3</t>
  </si>
  <si>
    <t>V4</t>
  </si>
  <si>
    <t>dV(излив)</t>
  </si>
  <si>
    <t>Т3</t>
  </si>
  <si>
    <t>Т4</t>
  </si>
  <si>
    <t>Qобщ.</t>
  </si>
  <si>
    <t>час</t>
  </si>
  <si>
    <t>т</t>
  </si>
  <si>
    <t>С</t>
  </si>
  <si>
    <t>кгс/см2</t>
  </si>
  <si>
    <t>куб.м.</t>
  </si>
  <si>
    <t>Гкал</t>
  </si>
  <si>
    <t>Q об</t>
  </si>
  <si>
    <t>Qгвс</t>
  </si>
  <si>
    <t>23.08.21</t>
  </si>
  <si>
    <t>24.08.21</t>
  </si>
  <si>
    <t>25.08.21</t>
  </si>
  <si>
    <t>26.08.21</t>
  </si>
  <si>
    <t>27.08.21</t>
  </si>
  <si>
    <t>28.08.21</t>
  </si>
  <si>
    <t>29.08.21</t>
  </si>
  <si>
    <t>30.08.21</t>
  </si>
  <si>
    <t>V1!;P2&gt;;</t>
  </si>
  <si>
    <t>31.08.21</t>
  </si>
  <si>
    <t>01.09.21</t>
  </si>
  <si>
    <t>V1!;</t>
  </si>
  <si>
    <t>02.09.21</t>
  </si>
  <si>
    <t>03.09.21</t>
  </si>
  <si>
    <t>04.09.21</t>
  </si>
  <si>
    <t>05.09.21</t>
  </si>
  <si>
    <t>06.09.21</t>
  </si>
  <si>
    <t>07.09.21</t>
  </si>
  <si>
    <t>08.09.21</t>
  </si>
  <si>
    <t>09.09.21</t>
  </si>
  <si>
    <t>10.09.21</t>
  </si>
  <si>
    <t>11.09.21</t>
  </si>
  <si>
    <t>12.09.21</t>
  </si>
  <si>
    <t>Среднее</t>
  </si>
  <si>
    <t>Итого</t>
  </si>
  <si>
    <t>-</t>
  </si>
  <si>
    <t>Показания счетчиков на момент снятия данных</t>
  </si>
  <si>
    <t>Дата и время</t>
  </si>
  <si>
    <t>M1,т</t>
  </si>
  <si>
    <t>M2,т</t>
  </si>
  <si>
    <t>M3,т</t>
  </si>
  <si>
    <t>M4,т</t>
  </si>
  <si>
    <t>V3,м3</t>
  </si>
  <si>
    <t>V4,м3</t>
  </si>
  <si>
    <t>Q общее,Гкал</t>
  </si>
  <si>
    <t>Tраб,ч</t>
  </si>
  <si>
    <t>22.08.21 23:00</t>
  </si>
  <si>
    <t>12.09.21 23:00</t>
  </si>
  <si>
    <t>Время аварийных ситуаций:</t>
  </si>
  <si>
    <t>часов</t>
  </si>
  <si>
    <t>Период расчета по среднему:</t>
  </si>
  <si>
    <t>Часов</t>
  </si>
  <si>
    <t>Ответственный за учет тепловой энергии (от абонента)</t>
  </si>
  <si>
    <t>Количество тепловой энергии, расчитанное по среднему:</t>
  </si>
  <si>
    <t>Объем теплоносителя, расчитанный по среднему:</t>
  </si>
  <si>
    <t>_________________________________</t>
  </si>
  <si>
    <t>/          /</t>
  </si>
  <si>
    <t>Период расчета по договору: с                      по</t>
  </si>
  <si>
    <t>Период превышения t2:</t>
  </si>
  <si>
    <t>Корректировка на температуру холодной воды Tх.в.</t>
  </si>
  <si>
    <t xml:space="preserve">Гр.ц. = </t>
  </si>
  <si>
    <t>Представитель теплоснабжающей организации</t>
  </si>
  <si>
    <t>Итого по приборам учета:</t>
  </si>
  <si>
    <t>Qобщ =</t>
  </si>
  <si>
    <t>с учетом корректировок</t>
  </si>
  <si>
    <t>Vобщ =</t>
  </si>
  <si>
    <t>/  Кучаев Р.Р.  /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</si>
</sst>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_р_._-;\-* #,##0_р_._-;_-* &quot;-&quot;_р_._-;_-@_-"/>
    <numFmt numFmtId="169" formatCode="0.000"/>
    <numFmt numFmtId="170" formatCode="0.0"/>
  </numFmts>
  <fonts count="71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 Cyr"/>
      <family val="0"/>
    </font>
    <font>
      <b/>
      <sz val="10"/>
      <color indexed="8"/>
      <name val="Times New Roman"/>
      <family val="1"/>
    </font>
    <font>
      <b/>
      <sz val="12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Arial Cyr"/>
      <family val="0"/>
    </font>
    <font>
      <sz val="14"/>
      <color indexed="8"/>
      <name val="Times New Roman"/>
      <family val="1"/>
    </font>
    <font>
      <sz val="10"/>
      <name val="Arial Cyr"/>
      <family val="0"/>
    </font>
    <font>
      <b/>
      <sz val="14"/>
      <color indexed="8"/>
      <name val="Times New Roman"/>
      <family val="1"/>
    </font>
    <font>
      <b/>
      <sz val="10"/>
      <name val="Arial Cyr"/>
      <family val="0"/>
    </font>
    <font>
      <i/>
      <sz val="10"/>
      <name val="Arial Cyr"/>
      <family val="0"/>
    </font>
    <font>
      <b/>
      <sz val="14"/>
      <name val="Arial Cyr"/>
      <family val="0"/>
    </font>
    <font>
      <sz val="10"/>
      <color indexed="9"/>
      <name val="Arial Cyr"/>
      <family val="0"/>
    </font>
    <font>
      <b/>
      <sz val="10"/>
      <color indexed="8"/>
      <name val="Arial Cyr"/>
      <family val="0"/>
    </font>
    <font>
      <u val="single"/>
      <sz val="10"/>
      <name val="Arial Cyr"/>
      <family val="0"/>
    </font>
    <font>
      <sz val="14"/>
      <color indexed="9"/>
      <name val="Times New Roman"/>
      <family val="1"/>
    </font>
    <font>
      <b/>
      <sz val="10"/>
      <color indexed="9"/>
      <name val="Arial Cyr"/>
      <family val="0"/>
    </font>
    <font>
      <sz val="12"/>
      <color indexed="9"/>
      <name val="Times New Roman"/>
      <family val="1"/>
    </font>
    <font>
      <sz val="9"/>
      <color indexed="9"/>
      <name val="Times New Roman"/>
      <family val="1"/>
    </font>
    <font>
      <sz val="11"/>
      <color indexed="9"/>
      <name val="Arial"/>
      <family val="2"/>
    </font>
    <font>
      <sz val="8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sz val="14"/>
      <color indexed="8"/>
      <name val="Arial Cyr"/>
      <family val="0"/>
    </font>
    <font>
      <sz val="14"/>
      <name val="Arial Cyr"/>
      <family val="0"/>
    </font>
    <font>
      <b/>
      <sz val="14"/>
      <color indexed="8"/>
      <name val="Arial Cyr"/>
      <family val="0"/>
    </font>
    <font>
      <sz val="10"/>
      <color indexed="8"/>
      <name val="Arial Cyr"/>
      <family val="0"/>
    </font>
    <font>
      <sz val="11"/>
      <name val="Arial Cyr"/>
      <family val="0"/>
    </font>
    <font>
      <sz val="8"/>
      <color indexed="8"/>
      <name val="Arial Cyr"/>
      <family val="0"/>
    </font>
    <font>
      <sz val="12"/>
      <color indexed="8"/>
      <name val="Arial Cyr"/>
      <family val="0"/>
    </font>
    <font>
      <b/>
      <sz val="12"/>
      <color indexed="8"/>
      <name val="Arial Cyr"/>
      <family val="0"/>
    </font>
    <font>
      <sz val="9"/>
      <color indexed="8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u val="single"/>
      <sz val="12"/>
      <name val="Arial Cyr"/>
      <family val="0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8E4BC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</borders>
  <cellStyleXfs count="63"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44" fontId="54" fillId="0" borderId="0" applyFont="0" applyFill="0" applyBorder="0" applyAlignment="0" applyProtection="0"/>
    <xf numFmtId="42" fontId="54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54" fillId="31" borderId="8" applyNumberFormat="0" applyFont="0" applyAlignment="0" applyProtection="0"/>
    <xf numFmtId="9" fontId="54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54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321">
    <xf numFmtId="0" fontId="0" fillId="0" borderId="0" xfId="0" applyAlignment="1">
      <alignment/>
    </xf>
    <xf numFmtId="0" fontId="21" fillId="0" borderId="0" xfId="0" applyFont="1" applyFill="1" applyAlignment="1">
      <alignment/>
    </xf>
    <xf numFmtId="2" fontId="21" fillId="0" borderId="0" xfId="0" applyNumberFormat="1" applyFont="1" applyFill="1" applyAlignment="1">
      <alignment/>
    </xf>
    <xf numFmtId="0" fontId="22" fillId="0" borderId="0" xfId="0" applyFont="1" applyFill="1" applyAlignment="1">
      <alignment vertical="center"/>
    </xf>
    <xf numFmtId="49" fontId="23" fillId="0" borderId="0" xfId="0" applyNumberFormat="1" applyFont="1" applyAlignment="1">
      <alignment horizontal="center" vertical="center"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vertical="center"/>
    </xf>
    <xf numFmtId="49" fontId="25" fillId="0" borderId="0" xfId="0" applyNumberFormat="1" applyFont="1" applyBorder="1" applyAlignment="1">
      <alignment vertical="center"/>
    </xf>
    <xf numFmtId="49" fontId="25" fillId="0" borderId="0" xfId="0" applyNumberFormat="1" applyFont="1" applyAlignment="1">
      <alignment vertical="center"/>
    </xf>
    <xf numFmtId="2" fontId="25" fillId="0" borderId="0" xfId="0" applyNumberFormat="1" applyFont="1" applyAlignment="1">
      <alignment vertical="center"/>
    </xf>
    <xf numFmtId="2" fontId="24" fillId="0" borderId="0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/>
    </xf>
    <xf numFmtId="49" fontId="25" fillId="0" borderId="0" xfId="0" applyNumberFormat="1" applyFont="1" applyAlignment="1">
      <alignment horizontal="left" vertical="center"/>
    </xf>
    <xf numFmtId="49" fontId="27" fillId="0" borderId="0" xfId="0" applyNumberFormat="1" applyFont="1" applyAlignment="1">
      <alignment vertical="center"/>
    </xf>
    <xf numFmtId="2" fontId="25" fillId="0" borderId="0" xfId="0" applyNumberFormat="1" applyFont="1" applyAlignment="1">
      <alignment horizontal="right" vertical="center"/>
    </xf>
    <xf numFmtId="2" fontId="27" fillId="0" borderId="0" xfId="0" applyNumberFormat="1" applyFont="1" applyAlignment="1">
      <alignment horizontal="left" vertical="center"/>
    </xf>
    <xf numFmtId="49" fontId="27" fillId="0" borderId="0" xfId="0" applyNumberFormat="1" applyFont="1" applyAlignment="1">
      <alignment horizontal="left" vertical="center"/>
    </xf>
    <xf numFmtId="49" fontId="28" fillId="0" borderId="0" xfId="0" applyNumberFormat="1" applyFont="1" applyAlignment="1">
      <alignment horizontal="right" vertical="center"/>
    </xf>
    <xf numFmtId="49" fontId="29" fillId="0" borderId="0" xfId="0" applyNumberFormat="1" applyFont="1" applyAlignment="1">
      <alignment vertical="center"/>
    </xf>
    <xf numFmtId="2" fontId="27" fillId="0" borderId="0" xfId="0" applyNumberFormat="1" applyFont="1" applyAlignment="1">
      <alignment vertical="center"/>
    </xf>
    <xf numFmtId="49" fontId="27" fillId="0" borderId="0" xfId="0" applyNumberFormat="1" applyFont="1" applyAlignment="1">
      <alignment/>
    </xf>
    <xf numFmtId="49" fontId="25" fillId="0" borderId="0" xfId="0" applyNumberFormat="1" applyFont="1" applyAlignment="1">
      <alignment horizontal="left" vertical="center"/>
    </xf>
    <xf numFmtId="49" fontId="25" fillId="0" borderId="0" xfId="0" applyNumberFormat="1" applyFont="1" applyAlignment="1">
      <alignment horizontal="right" vertical="center"/>
    </xf>
    <xf numFmtId="0" fontId="24" fillId="0" borderId="0" xfId="0" applyFont="1" applyFill="1" applyBorder="1" applyAlignment="1">
      <alignment vertical="center"/>
    </xf>
    <xf numFmtId="2" fontId="30" fillId="0" borderId="0" xfId="0" applyNumberFormat="1" applyFont="1" applyAlignment="1">
      <alignment vertical="center"/>
    </xf>
    <xf numFmtId="2" fontId="24" fillId="0" borderId="0" xfId="0" applyNumberFormat="1" applyFont="1" applyFill="1" applyBorder="1" applyAlignment="1">
      <alignment vertical="center"/>
    </xf>
    <xf numFmtId="49" fontId="25" fillId="0" borderId="0" xfId="0" applyNumberFormat="1" applyFont="1" applyBorder="1" applyAlignment="1">
      <alignment horizontal="right" vertical="center"/>
    </xf>
    <xf numFmtId="49" fontId="27" fillId="0" borderId="0" xfId="0" applyNumberFormat="1" applyFont="1" applyBorder="1" applyAlignment="1">
      <alignment vertical="center"/>
    </xf>
    <xf numFmtId="2" fontId="25" fillId="0" borderId="0" xfId="0" applyNumberFormat="1" applyFont="1" applyBorder="1" applyAlignment="1">
      <alignment vertical="center"/>
    </xf>
    <xf numFmtId="49" fontId="27" fillId="0" borderId="0" xfId="0" applyNumberFormat="1" applyFont="1" applyBorder="1" applyAlignment="1">
      <alignment horizontal="left" vertical="center"/>
    </xf>
    <xf numFmtId="2" fontId="25" fillId="0" borderId="0" xfId="0" applyNumberFormat="1" applyFont="1" applyBorder="1" applyAlignment="1">
      <alignment horizontal="right" vertical="center"/>
    </xf>
    <xf numFmtId="2" fontId="27" fillId="0" borderId="0" xfId="0" applyNumberFormat="1" applyFont="1" applyBorder="1" applyAlignment="1">
      <alignment horizontal="left" vertical="center"/>
    </xf>
    <xf numFmtId="0" fontId="31" fillId="0" borderId="0" xfId="0" applyFont="1" applyFill="1" applyBorder="1" applyAlignment="1">
      <alignment vertical="center"/>
    </xf>
    <xf numFmtId="0" fontId="25" fillId="0" borderId="0" xfId="0" applyFont="1" applyAlignment="1">
      <alignment vertical="center"/>
    </xf>
    <xf numFmtId="49" fontId="25" fillId="0" borderId="10" xfId="0" applyNumberFormat="1" applyFont="1" applyBorder="1" applyAlignment="1">
      <alignment vertical="center"/>
    </xf>
    <xf numFmtId="49" fontId="25" fillId="0" borderId="11" xfId="0" applyNumberFormat="1" applyFont="1" applyBorder="1" applyAlignment="1">
      <alignment vertical="center"/>
    </xf>
    <xf numFmtId="49" fontId="25" fillId="0" borderId="11" xfId="0" applyNumberFormat="1" applyFont="1" applyBorder="1" applyAlignment="1">
      <alignment horizontal="left" vertical="center"/>
    </xf>
    <xf numFmtId="49" fontId="25" fillId="0" borderId="11" xfId="0" applyNumberFormat="1" applyFont="1" applyBorder="1" applyAlignment="1">
      <alignment horizontal="right" vertical="center"/>
    </xf>
    <xf numFmtId="2" fontId="25" fillId="0" borderId="11" xfId="0" applyNumberFormat="1" applyFont="1" applyBorder="1" applyAlignment="1">
      <alignment horizontal="left" vertical="center"/>
    </xf>
    <xf numFmtId="2" fontId="25" fillId="0" borderId="11" xfId="0" applyNumberFormat="1" applyFont="1" applyBorder="1" applyAlignment="1">
      <alignment vertical="center"/>
    </xf>
    <xf numFmtId="49" fontId="27" fillId="0" borderId="11" xfId="0" applyNumberFormat="1" applyFont="1" applyBorder="1" applyAlignment="1">
      <alignment horizontal="left" vertical="center"/>
    </xf>
    <xf numFmtId="49" fontId="27" fillId="0" borderId="11" xfId="0" applyNumberFormat="1" applyFont="1" applyBorder="1" applyAlignment="1">
      <alignment vertical="center"/>
    </xf>
    <xf numFmtId="2" fontId="24" fillId="0" borderId="11" xfId="0" applyNumberFormat="1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vertical="center"/>
    </xf>
    <xf numFmtId="49" fontId="25" fillId="0" borderId="12" xfId="0" applyNumberFormat="1" applyFont="1" applyBorder="1" applyAlignment="1">
      <alignment vertical="center"/>
    </xf>
    <xf numFmtId="49" fontId="29" fillId="0" borderId="0" xfId="0" applyNumberFormat="1" applyFont="1" applyBorder="1" applyAlignment="1">
      <alignment vertical="center"/>
    </xf>
    <xf numFmtId="49" fontId="32" fillId="0" borderId="0" xfId="0" applyNumberFormat="1" applyFont="1" applyBorder="1" applyAlignment="1">
      <alignment horizontal="center" vertical="center"/>
    </xf>
    <xf numFmtId="49" fontId="27" fillId="0" borderId="0" xfId="0" applyNumberFormat="1" applyFont="1" applyBorder="1" applyAlignment="1">
      <alignment horizontal="left" vertical="center" shrinkToFit="1"/>
    </xf>
    <xf numFmtId="49" fontId="27" fillId="0" borderId="0" xfId="0" applyNumberFormat="1" applyFont="1" applyBorder="1" applyAlignment="1">
      <alignment vertical="center" shrinkToFit="1"/>
    </xf>
    <xf numFmtId="49" fontId="25" fillId="0" borderId="0" xfId="0" applyNumberFormat="1" applyFont="1" applyBorder="1" applyAlignment="1">
      <alignment horizontal="left" vertical="center"/>
    </xf>
    <xf numFmtId="2" fontId="27" fillId="0" borderId="0" xfId="0" applyNumberFormat="1" applyFont="1" applyBorder="1" applyAlignment="1">
      <alignment vertical="center" shrinkToFit="1"/>
    </xf>
    <xf numFmtId="2" fontId="27" fillId="0" borderId="0" xfId="0" applyNumberFormat="1" applyFont="1" applyBorder="1" applyAlignment="1">
      <alignment horizontal="left" vertical="center" shrinkToFit="1"/>
    </xf>
    <xf numFmtId="49" fontId="25" fillId="0" borderId="13" xfId="0" applyNumberFormat="1" applyFont="1" applyFill="1" applyBorder="1" applyAlignment="1">
      <alignment horizontal="left" vertical="center"/>
    </xf>
    <xf numFmtId="49" fontId="25" fillId="0" borderId="14" xfId="0" applyNumberFormat="1" applyFont="1" applyFill="1" applyBorder="1" applyAlignment="1">
      <alignment vertical="center"/>
    </xf>
    <xf numFmtId="49" fontId="25" fillId="0" borderId="14" xfId="0" applyNumberFormat="1" applyFont="1" applyFill="1" applyBorder="1" applyAlignment="1">
      <alignment horizontal="right" vertical="center"/>
    </xf>
    <xf numFmtId="49" fontId="27" fillId="0" borderId="14" xfId="0" applyNumberFormat="1" applyFont="1" applyFill="1" applyBorder="1" applyAlignment="1">
      <alignment vertical="center"/>
    </xf>
    <xf numFmtId="2" fontId="25" fillId="0" borderId="14" xfId="0" applyNumberFormat="1" applyFont="1" applyFill="1" applyBorder="1" applyAlignment="1">
      <alignment vertical="center"/>
    </xf>
    <xf numFmtId="2" fontId="24" fillId="0" borderId="14" xfId="0" applyNumberFormat="1" applyFont="1" applyFill="1" applyBorder="1" applyAlignment="1">
      <alignment vertical="center"/>
    </xf>
    <xf numFmtId="0" fontId="24" fillId="0" borderId="14" xfId="0" applyFont="1" applyFill="1" applyBorder="1" applyAlignment="1">
      <alignment vertical="center"/>
    </xf>
    <xf numFmtId="49" fontId="25" fillId="0" borderId="12" xfId="0" applyNumberFormat="1" applyFont="1" applyFill="1" applyBorder="1" applyAlignment="1">
      <alignment horizontal="left" vertical="center"/>
    </xf>
    <xf numFmtId="49" fontId="25" fillId="0" borderId="0" xfId="0" applyNumberFormat="1" applyFont="1" applyFill="1" applyBorder="1" applyAlignment="1">
      <alignment horizontal="left" vertical="center"/>
    </xf>
    <xf numFmtId="49" fontId="25" fillId="0" borderId="0" xfId="0" applyNumberFormat="1" applyFont="1" applyBorder="1" applyAlignment="1">
      <alignment horizontal="right" vertical="center" shrinkToFit="1"/>
    </xf>
    <xf numFmtId="49" fontId="25" fillId="0" borderId="0" xfId="0" applyNumberFormat="1" applyFont="1" applyFill="1" applyBorder="1" applyAlignment="1">
      <alignment horizontal="right" vertical="center"/>
    </xf>
    <xf numFmtId="49" fontId="25" fillId="0" borderId="0" xfId="0" applyNumberFormat="1" applyFont="1" applyBorder="1" applyAlignment="1">
      <alignment horizontal="left" vertical="center" shrinkToFit="1"/>
    </xf>
    <xf numFmtId="2" fontId="25" fillId="0" borderId="0" xfId="0" applyNumberFormat="1" applyFont="1" applyBorder="1" applyAlignment="1">
      <alignment horizontal="left" vertical="center" shrinkToFit="1"/>
    </xf>
    <xf numFmtId="2" fontId="25" fillId="0" borderId="0" xfId="0" applyNumberFormat="1" applyFont="1" applyBorder="1" applyAlignment="1">
      <alignment horizontal="left" vertical="center"/>
    </xf>
    <xf numFmtId="49" fontId="25" fillId="0" borderId="12" xfId="0" applyNumberFormat="1" applyFont="1" applyBorder="1" applyAlignment="1">
      <alignment/>
    </xf>
    <xf numFmtId="49" fontId="25" fillId="0" borderId="0" xfId="0" applyNumberFormat="1" applyFont="1" applyBorder="1" applyAlignment="1">
      <alignment/>
    </xf>
    <xf numFmtId="49" fontId="25" fillId="0" borderId="0" xfId="0" applyNumberFormat="1" applyFont="1" applyFill="1" applyBorder="1" applyAlignment="1">
      <alignment horizontal="right"/>
    </xf>
    <xf numFmtId="49" fontId="25" fillId="0" borderId="0" xfId="0" applyNumberFormat="1" applyFont="1" applyBorder="1" applyAlignment="1">
      <alignment horizontal="left" shrinkToFit="1"/>
    </xf>
    <xf numFmtId="2" fontId="25" fillId="0" borderId="0" xfId="0" applyNumberFormat="1" applyFont="1" applyBorder="1" applyAlignment="1">
      <alignment horizontal="left" shrinkToFit="1"/>
    </xf>
    <xf numFmtId="2" fontId="25" fillId="0" borderId="0" xfId="0" applyNumberFormat="1" applyFont="1" applyBorder="1" applyAlignment="1">
      <alignment horizontal="left"/>
    </xf>
    <xf numFmtId="49" fontId="25" fillId="0" borderId="0" xfId="0" applyNumberFormat="1" applyFont="1" applyBorder="1" applyAlignment="1">
      <alignment horizontal="right"/>
    </xf>
    <xf numFmtId="2" fontId="25" fillId="0" borderId="0" xfId="0" applyNumberFormat="1" applyFont="1" applyBorder="1" applyAlignment="1">
      <alignment/>
    </xf>
    <xf numFmtId="2" fontId="24" fillId="0" borderId="0" xfId="0" applyNumberFormat="1" applyFont="1" applyFill="1" applyBorder="1" applyAlignment="1">
      <alignment/>
    </xf>
    <xf numFmtId="0" fontId="33" fillId="0" borderId="0" xfId="0" applyFont="1" applyFill="1" applyAlignment="1">
      <alignment/>
    </xf>
    <xf numFmtId="1" fontId="33" fillId="0" borderId="0" xfId="0" applyNumberFormat="1" applyFont="1" applyFill="1" applyAlignment="1">
      <alignment/>
    </xf>
    <xf numFmtId="49" fontId="30" fillId="0" borderId="12" xfId="0" applyNumberFormat="1" applyFont="1" applyFill="1" applyBorder="1" applyAlignment="1">
      <alignment/>
    </xf>
    <xf numFmtId="49" fontId="30" fillId="0" borderId="0" xfId="0" applyNumberFormat="1" applyFont="1" applyBorder="1" applyAlignment="1">
      <alignment/>
    </xf>
    <xf numFmtId="2" fontId="30" fillId="0" borderId="0" xfId="0" applyNumberFormat="1" applyFont="1" applyBorder="1" applyAlignment="1">
      <alignment/>
    </xf>
    <xf numFmtId="2" fontId="34" fillId="0" borderId="0" xfId="0" applyNumberFormat="1" applyFont="1" applyBorder="1" applyAlignment="1">
      <alignment/>
    </xf>
    <xf numFmtId="49" fontId="34" fillId="0" borderId="0" xfId="0" applyNumberFormat="1" applyFont="1" applyBorder="1" applyAlignment="1">
      <alignment/>
    </xf>
    <xf numFmtId="2" fontId="33" fillId="0" borderId="0" xfId="0" applyNumberFormat="1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35" fillId="0" borderId="0" xfId="0" applyFont="1" applyFill="1" applyAlignment="1">
      <alignment/>
    </xf>
    <xf numFmtId="0" fontId="30" fillId="0" borderId="12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2" fontId="30" fillId="0" borderId="0" xfId="0" applyNumberFormat="1" applyFont="1" applyFill="1" applyBorder="1" applyAlignment="1">
      <alignment/>
    </xf>
    <xf numFmtId="0" fontId="30" fillId="0" borderId="0" xfId="0" applyFont="1" applyFill="1" applyBorder="1" applyAlignment="1">
      <alignment horizontal="center"/>
    </xf>
    <xf numFmtId="2" fontId="35" fillId="0" borderId="0" xfId="0" applyNumberFormat="1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36" fillId="0" borderId="0" xfId="0" applyFont="1" applyFill="1" applyAlignment="1">
      <alignment/>
    </xf>
    <xf numFmtId="2" fontId="36" fillId="0" borderId="0" xfId="0" applyNumberFormat="1" applyFont="1" applyFill="1" applyBorder="1" applyAlignment="1">
      <alignment/>
    </xf>
    <xf numFmtId="0" fontId="36" fillId="0" borderId="0" xfId="0" applyFont="1" applyFill="1" applyBorder="1" applyAlignment="1">
      <alignment/>
    </xf>
    <xf numFmtId="2" fontId="37" fillId="0" borderId="12" xfId="53" applyNumberFormat="1" applyFont="1" applyFill="1" applyBorder="1">
      <alignment/>
      <protection/>
    </xf>
    <xf numFmtId="2" fontId="37" fillId="0" borderId="0" xfId="53" applyNumberFormat="1" applyFont="1" applyFill="1" applyBorder="1">
      <alignment/>
      <protection/>
    </xf>
    <xf numFmtId="2" fontId="30" fillId="0" borderId="0" xfId="0" applyNumberFormat="1" applyFont="1" applyFill="1" applyBorder="1" applyAlignment="1">
      <alignment/>
    </xf>
    <xf numFmtId="0" fontId="24" fillId="0" borderId="10" xfId="0" applyFont="1" applyFill="1" applyBorder="1" applyAlignment="1">
      <alignment/>
    </xf>
    <xf numFmtId="2" fontId="25" fillId="0" borderId="11" xfId="0" applyNumberFormat="1" applyFont="1" applyFill="1" applyBorder="1" applyAlignment="1">
      <alignment horizontal="left" vertical="center"/>
    </xf>
    <xf numFmtId="2" fontId="25" fillId="0" borderId="15" xfId="0" applyNumberFormat="1" applyFont="1" applyFill="1" applyBorder="1" applyAlignment="1">
      <alignment horizontal="left" vertical="center"/>
    </xf>
    <xf numFmtId="2" fontId="20" fillId="0" borderId="16" xfId="0" applyNumberFormat="1" applyFont="1" applyFill="1" applyBorder="1" applyAlignment="1">
      <alignment horizontal="center" vertical="center"/>
    </xf>
    <xf numFmtId="2" fontId="20" fillId="0" borderId="17" xfId="0" applyNumberFormat="1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25" fillId="0" borderId="20" xfId="0" applyFont="1" applyBorder="1" applyAlignment="1">
      <alignment/>
    </xf>
    <xf numFmtId="0" fontId="25" fillId="0" borderId="21" xfId="0" applyFont="1" applyBorder="1" applyAlignment="1">
      <alignment/>
    </xf>
    <xf numFmtId="0" fontId="25" fillId="0" borderId="22" xfId="0" applyFont="1" applyBorder="1" applyAlignment="1">
      <alignment/>
    </xf>
    <xf numFmtId="0" fontId="20" fillId="0" borderId="16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/>
    </xf>
    <xf numFmtId="0" fontId="27" fillId="0" borderId="24" xfId="0" applyFont="1" applyBorder="1" applyAlignment="1">
      <alignment horizontal="center" vertical="top"/>
    </xf>
    <xf numFmtId="0" fontId="27" fillId="0" borderId="25" xfId="0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27" fillId="0" borderId="26" xfId="0" applyFont="1" applyBorder="1" applyAlignment="1">
      <alignment horizontal="center"/>
    </xf>
    <xf numFmtId="0" fontId="27" fillId="0" borderId="27" xfId="0" applyFont="1" applyBorder="1" applyAlignment="1">
      <alignment horizontal="center"/>
    </xf>
    <xf numFmtId="2" fontId="27" fillId="0" borderId="13" xfId="0" applyNumberFormat="1" applyFont="1" applyBorder="1" applyAlignment="1">
      <alignment horizontal="center"/>
    </xf>
    <xf numFmtId="2" fontId="27" fillId="0" borderId="26" xfId="0" applyNumberFormat="1" applyFont="1" applyBorder="1" applyAlignment="1">
      <alignment horizontal="center"/>
    </xf>
    <xf numFmtId="2" fontId="27" fillId="0" borderId="27" xfId="0" applyNumberFormat="1" applyFont="1" applyBorder="1" applyAlignment="1">
      <alignment horizontal="center"/>
    </xf>
    <xf numFmtId="170" fontId="27" fillId="0" borderId="13" xfId="0" applyNumberFormat="1" applyFont="1" applyBorder="1" applyAlignment="1">
      <alignment horizontal="center"/>
    </xf>
    <xf numFmtId="170" fontId="27" fillId="0" borderId="28" xfId="0" applyNumberFormat="1" applyFont="1" applyBorder="1" applyAlignment="1">
      <alignment horizontal="center"/>
    </xf>
    <xf numFmtId="0" fontId="27" fillId="0" borderId="28" xfId="0" applyFont="1" applyBorder="1" applyAlignment="1">
      <alignment horizontal="center"/>
    </xf>
    <xf numFmtId="170" fontId="27" fillId="0" borderId="25" xfId="0" applyNumberFormat="1" applyFont="1" applyBorder="1" applyAlignment="1">
      <alignment horizontal="center"/>
    </xf>
    <xf numFmtId="2" fontId="27" fillId="0" borderId="14" xfId="0" applyNumberFormat="1" applyFont="1" applyBorder="1" applyAlignment="1">
      <alignment horizontal="center"/>
    </xf>
    <xf numFmtId="170" fontId="27" fillId="0" borderId="29" xfId="0" applyNumberFormat="1" applyFont="1" applyBorder="1" applyAlignment="1">
      <alignment horizontal="center"/>
    </xf>
    <xf numFmtId="2" fontId="27" fillId="33" borderId="30" xfId="0" applyNumberFormat="1" applyFont="1" applyFill="1" applyBorder="1" applyAlignment="1">
      <alignment horizontal="center"/>
    </xf>
    <xf numFmtId="0" fontId="25" fillId="0" borderId="24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5" fillId="0" borderId="31" xfId="0" applyFont="1" applyBorder="1" applyAlignment="1">
      <alignment horizontal="center"/>
    </xf>
    <xf numFmtId="0" fontId="25" fillId="0" borderId="32" xfId="0" applyFont="1" applyBorder="1" applyAlignment="1">
      <alignment horizontal="center"/>
    </xf>
    <xf numFmtId="2" fontId="25" fillId="0" borderId="12" xfId="0" applyNumberFormat="1" applyFont="1" applyBorder="1" applyAlignment="1">
      <alignment horizontal="center"/>
    </xf>
    <xf numFmtId="2" fontId="25" fillId="0" borderId="31" xfId="0" applyNumberFormat="1" applyFont="1" applyBorder="1" applyAlignment="1">
      <alignment horizontal="center"/>
    </xf>
    <xf numFmtId="2" fontId="25" fillId="0" borderId="32" xfId="0" applyNumberFormat="1" applyFont="1" applyBorder="1" applyAlignment="1">
      <alignment horizontal="center"/>
    </xf>
    <xf numFmtId="170" fontId="38" fillId="0" borderId="12" xfId="0" applyNumberFormat="1" applyFont="1" applyBorder="1" applyAlignment="1">
      <alignment horizontal="center"/>
    </xf>
    <xf numFmtId="170" fontId="38" fillId="0" borderId="33" xfId="0" applyNumberFormat="1" applyFont="1" applyBorder="1" applyAlignment="1">
      <alignment horizontal="center"/>
    </xf>
    <xf numFmtId="0" fontId="25" fillId="0" borderId="34" xfId="0" applyFont="1" applyBorder="1" applyAlignment="1">
      <alignment horizontal="center"/>
    </xf>
    <xf numFmtId="0" fontId="25" fillId="0" borderId="35" xfId="0" applyFont="1" applyBorder="1" applyAlignment="1">
      <alignment horizontal="center"/>
    </xf>
    <xf numFmtId="0" fontId="25" fillId="0" borderId="36" xfId="0" applyFont="1" applyBorder="1" applyAlignment="1">
      <alignment horizontal="center"/>
    </xf>
    <xf numFmtId="170" fontId="25" fillId="0" borderId="37" xfId="0" applyNumberFormat="1" applyFont="1" applyBorder="1" applyAlignment="1">
      <alignment horizontal="center"/>
    </xf>
    <xf numFmtId="2" fontId="25" fillId="0" borderId="35" xfId="0" applyNumberFormat="1" applyFont="1" applyBorder="1" applyAlignment="1">
      <alignment horizontal="center"/>
    </xf>
    <xf numFmtId="2" fontId="25" fillId="0" borderId="38" xfId="0" applyNumberFormat="1" applyFont="1" applyBorder="1" applyAlignment="1">
      <alignment horizontal="center"/>
    </xf>
    <xf numFmtId="170" fontId="38" fillId="0" borderId="39" xfId="0" applyNumberFormat="1" applyFont="1" applyBorder="1" applyAlignment="1">
      <alignment horizontal="center"/>
    </xf>
    <xf numFmtId="2" fontId="25" fillId="33" borderId="37" xfId="0" applyNumberFormat="1" applyFont="1" applyFill="1" applyBorder="1" applyAlignment="1">
      <alignment horizontal="center"/>
    </xf>
    <xf numFmtId="14" fontId="39" fillId="0" borderId="40" xfId="0" applyNumberFormat="1" applyFont="1" applyBorder="1" applyAlignment="1">
      <alignment/>
    </xf>
    <xf numFmtId="1" fontId="39" fillId="0" borderId="41" xfId="0" applyNumberFormat="1" applyFont="1" applyBorder="1" applyAlignment="1">
      <alignment horizontal="center"/>
    </xf>
    <xf numFmtId="1" fontId="39" fillId="0" borderId="42" xfId="0" applyNumberFormat="1" applyFont="1" applyBorder="1" applyAlignment="1">
      <alignment horizontal="center" shrinkToFit="1"/>
    </xf>
    <xf numFmtId="2" fontId="39" fillId="0" borderId="40" xfId="0" applyNumberFormat="1" applyFont="1" applyBorder="1" applyAlignment="1">
      <alignment horizontal="center"/>
    </xf>
    <xf numFmtId="2" fontId="39" fillId="0" borderId="41" xfId="0" applyNumberFormat="1" applyFont="1" applyBorder="1" applyAlignment="1">
      <alignment horizontal="center"/>
    </xf>
    <xf numFmtId="2" fontId="39" fillId="0" borderId="43" xfId="0" applyNumberFormat="1" applyFont="1" applyBorder="1" applyAlignment="1">
      <alignment horizontal="center"/>
    </xf>
    <xf numFmtId="2" fontId="39" fillId="0" borderId="44" xfId="0" applyNumberFormat="1" applyFont="1" applyBorder="1" applyAlignment="1">
      <alignment horizontal="center"/>
    </xf>
    <xf numFmtId="2" fontId="39" fillId="0" borderId="26" xfId="0" applyNumberFormat="1" applyFont="1" applyBorder="1" applyAlignment="1">
      <alignment horizontal="center"/>
    </xf>
    <xf numFmtId="2" fontId="39" fillId="33" borderId="26" xfId="0" applyNumberFormat="1" applyFont="1" applyFill="1" applyBorder="1" applyAlignment="1">
      <alignment horizontal="center"/>
    </xf>
    <xf numFmtId="2" fontId="39" fillId="0" borderId="14" xfId="0" applyNumberFormat="1" applyFont="1" applyBorder="1" applyAlignment="1">
      <alignment horizontal="center"/>
    </xf>
    <xf numFmtId="2" fontId="39" fillId="0" borderId="45" xfId="0" applyNumberFormat="1" applyFont="1" applyBorder="1" applyAlignment="1">
      <alignment horizontal="center"/>
    </xf>
    <xf numFmtId="2" fontId="39" fillId="0" borderId="46" xfId="0" applyNumberFormat="1" applyFont="1" applyBorder="1" applyAlignment="1">
      <alignment horizontal="center"/>
    </xf>
    <xf numFmtId="2" fontId="39" fillId="0" borderId="42" xfId="0" applyNumberFormat="1" applyFont="1" applyBorder="1" applyAlignment="1">
      <alignment horizontal="center"/>
    </xf>
    <xf numFmtId="2" fontId="39" fillId="33" borderId="25" xfId="0" applyNumberFormat="1" applyFont="1" applyFill="1" applyBorder="1" applyAlignment="1">
      <alignment horizontal="center"/>
    </xf>
    <xf numFmtId="0" fontId="24" fillId="34" borderId="0" xfId="0" applyFont="1" applyFill="1" applyAlignment="1">
      <alignment/>
    </xf>
    <xf numFmtId="0" fontId="40" fillId="0" borderId="0" xfId="0" applyFont="1" applyFill="1" applyAlignment="1">
      <alignment/>
    </xf>
    <xf numFmtId="14" fontId="39" fillId="0" borderId="47" xfId="0" applyNumberFormat="1" applyFont="1" applyBorder="1" applyAlignment="1">
      <alignment/>
    </xf>
    <xf numFmtId="1" fontId="39" fillId="0" borderId="45" xfId="0" applyNumberFormat="1" applyFont="1" applyBorder="1" applyAlignment="1">
      <alignment horizontal="center"/>
    </xf>
    <xf numFmtId="1" fontId="39" fillId="0" borderId="48" xfId="0" applyNumberFormat="1" applyFont="1" applyBorder="1" applyAlignment="1">
      <alignment horizontal="center" shrinkToFit="1"/>
    </xf>
    <xf numFmtId="2" fontId="39" fillId="0" borderId="47" xfId="0" applyNumberFormat="1" applyFont="1" applyBorder="1" applyAlignment="1">
      <alignment horizontal="center"/>
    </xf>
    <xf numFmtId="2" fontId="39" fillId="0" borderId="49" xfId="0" applyNumberFormat="1" applyFont="1" applyBorder="1" applyAlignment="1">
      <alignment horizontal="center"/>
    </xf>
    <xf numFmtId="2" fontId="39" fillId="0" borderId="50" xfId="0" applyNumberFormat="1" applyFont="1" applyBorder="1" applyAlignment="1">
      <alignment horizontal="center"/>
    </xf>
    <xf numFmtId="2" fontId="39" fillId="0" borderId="14" xfId="0" applyNumberFormat="1" applyFont="1" applyFill="1" applyBorder="1" applyAlignment="1">
      <alignment horizontal="center"/>
    </xf>
    <xf numFmtId="2" fontId="39" fillId="0" borderId="51" xfId="0" applyNumberFormat="1" applyFont="1" applyFill="1" applyBorder="1" applyAlignment="1">
      <alignment horizontal="center"/>
    </xf>
    <xf numFmtId="2" fontId="39" fillId="33" borderId="52" xfId="0" applyNumberFormat="1" applyFont="1" applyFill="1" applyBorder="1" applyAlignment="1">
      <alignment horizontal="center"/>
    </xf>
    <xf numFmtId="14" fontId="39" fillId="0" borderId="47" xfId="0" applyNumberFormat="1" applyFont="1" applyFill="1" applyBorder="1" applyAlignment="1">
      <alignment/>
    </xf>
    <xf numFmtId="1" fontId="39" fillId="0" borderId="45" xfId="0" applyNumberFormat="1" applyFont="1" applyFill="1" applyBorder="1" applyAlignment="1">
      <alignment horizontal="center"/>
    </xf>
    <xf numFmtId="1" fontId="39" fillId="0" borderId="48" xfId="0" applyNumberFormat="1" applyFont="1" applyFill="1" applyBorder="1" applyAlignment="1">
      <alignment horizontal="center" shrinkToFit="1"/>
    </xf>
    <xf numFmtId="2" fontId="39" fillId="0" borderId="47" xfId="0" applyNumberFormat="1" applyFont="1" applyFill="1" applyBorder="1" applyAlignment="1">
      <alignment horizontal="center"/>
    </xf>
    <xf numFmtId="2" fontId="39" fillId="0" borderId="45" xfId="0" applyNumberFormat="1" applyFont="1" applyFill="1" applyBorder="1" applyAlignment="1">
      <alignment horizontal="center"/>
    </xf>
    <xf numFmtId="2" fontId="39" fillId="0" borderId="49" xfId="0" applyNumberFormat="1" applyFont="1" applyFill="1" applyBorder="1" applyAlignment="1">
      <alignment horizontal="center"/>
    </xf>
    <xf numFmtId="14" fontId="39" fillId="0" borderId="53" xfId="0" applyNumberFormat="1" applyFont="1" applyBorder="1" applyAlignment="1">
      <alignment/>
    </xf>
    <xf numFmtId="1" fontId="39" fillId="0" borderId="54" xfId="0" applyNumberFormat="1" applyFont="1" applyBorder="1" applyAlignment="1">
      <alignment horizontal="center"/>
    </xf>
    <xf numFmtId="1" fontId="39" fillId="0" borderId="55" xfId="0" applyNumberFormat="1" applyFont="1" applyBorder="1" applyAlignment="1">
      <alignment horizontal="center" shrinkToFit="1"/>
    </xf>
    <xf numFmtId="2" fontId="39" fillId="0" borderId="53" xfId="0" applyNumberFormat="1" applyFont="1" applyBorder="1" applyAlignment="1">
      <alignment horizontal="center"/>
    </xf>
    <xf numFmtId="2" fontId="39" fillId="0" borderId="54" xfId="0" applyNumberFormat="1" applyFont="1" applyBorder="1" applyAlignment="1">
      <alignment horizontal="center"/>
    </xf>
    <xf numFmtId="2" fontId="39" fillId="0" borderId="56" xfId="0" applyNumberFormat="1" applyFont="1" applyBorder="1" applyAlignment="1">
      <alignment horizontal="center"/>
    </xf>
    <xf numFmtId="2" fontId="39" fillId="0" borderId="57" xfId="0" applyNumberFormat="1" applyFont="1" applyBorder="1" applyAlignment="1">
      <alignment horizontal="center"/>
    </xf>
    <xf numFmtId="2" fontId="39" fillId="33" borderId="31" xfId="0" applyNumberFormat="1" applyFont="1" applyFill="1" applyBorder="1" applyAlignment="1">
      <alignment horizontal="center"/>
    </xf>
    <xf numFmtId="2" fontId="39" fillId="0" borderId="38" xfId="0" applyNumberFormat="1" applyFont="1" applyBorder="1" applyAlignment="1">
      <alignment horizontal="center"/>
    </xf>
    <xf numFmtId="2" fontId="39" fillId="0" borderId="38" xfId="0" applyNumberFormat="1" applyFont="1" applyFill="1" applyBorder="1" applyAlignment="1">
      <alignment horizontal="center"/>
    </xf>
    <xf numFmtId="2" fontId="39" fillId="0" borderId="58" xfId="0" applyNumberFormat="1" applyFont="1" applyFill="1" applyBorder="1" applyAlignment="1">
      <alignment horizontal="center"/>
    </xf>
    <xf numFmtId="2" fontId="39" fillId="33" borderId="59" xfId="0" applyNumberFormat="1" applyFont="1" applyFill="1" applyBorder="1" applyAlignment="1">
      <alignment horizontal="center"/>
    </xf>
    <xf numFmtId="2" fontId="41" fillId="35" borderId="40" xfId="0" applyNumberFormat="1" applyFont="1" applyFill="1" applyBorder="1" applyAlignment="1">
      <alignment/>
    </xf>
    <xf numFmtId="2" fontId="41" fillId="35" borderId="60" xfId="0" applyNumberFormat="1" applyFont="1" applyFill="1" applyBorder="1" applyAlignment="1">
      <alignment horizontal="center" shrinkToFit="1"/>
    </xf>
    <xf numFmtId="2" fontId="42" fillId="35" borderId="42" xfId="0" applyNumberFormat="1" applyFont="1" applyFill="1" applyBorder="1" applyAlignment="1">
      <alignment horizontal="center" shrinkToFit="1"/>
    </xf>
    <xf numFmtId="2" fontId="41" fillId="35" borderId="40" xfId="0" applyNumberFormat="1" applyFont="1" applyFill="1" applyBorder="1" applyAlignment="1">
      <alignment horizontal="center" shrinkToFit="1"/>
    </xf>
    <xf numFmtId="2" fontId="41" fillId="35" borderId="41" xfId="0" applyNumberFormat="1" applyFont="1" applyFill="1" applyBorder="1" applyAlignment="1">
      <alignment horizontal="center" shrinkToFit="1"/>
    </xf>
    <xf numFmtId="2" fontId="41" fillId="35" borderId="43" xfId="0" applyNumberFormat="1" applyFont="1" applyFill="1" applyBorder="1" applyAlignment="1">
      <alignment horizontal="center" shrinkToFit="1"/>
    </xf>
    <xf numFmtId="2" fontId="41" fillId="35" borderId="46" xfId="0" applyNumberFormat="1" applyFont="1" applyFill="1" applyBorder="1" applyAlignment="1">
      <alignment horizontal="center" shrinkToFit="1"/>
    </xf>
    <xf numFmtId="2" fontId="41" fillId="33" borderId="41" xfId="0" applyNumberFormat="1" applyFont="1" applyFill="1" applyBorder="1" applyAlignment="1">
      <alignment horizontal="center" shrinkToFit="1"/>
    </xf>
    <xf numFmtId="2" fontId="41" fillId="35" borderId="42" xfId="0" applyNumberFormat="1" applyFont="1" applyFill="1" applyBorder="1" applyAlignment="1">
      <alignment horizontal="center" shrinkToFit="1"/>
    </xf>
    <xf numFmtId="2" fontId="41" fillId="33" borderId="30" xfId="0" applyNumberFormat="1" applyFont="1" applyFill="1" applyBorder="1" applyAlignment="1">
      <alignment horizontal="center" shrinkToFit="1"/>
    </xf>
    <xf numFmtId="0" fontId="41" fillId="35" borderId="61" xfId="0" applyNumberFormat="1" applyFont="1" applyFill="1" applyBorder="1" applyAlignment="1">
      <alignment/>
    </xf>
    <xf numFmtId="2" fontId="41" fillId="35" borderId="62" xfId="0" applyNumberFormat="1" applyFont="1" applyFill="1" applyBorder="1" applyAlignment="1">
      <alignment horizontal="center" shrinkToFit="1"/>
    </xf>
    <xf numFmtId="0" fontId="42" fillId="35" borderId="63" xfId="0" applyFont="1" applyFill="1" applyBorder="1" applyAlignment="1">
      <alignment horizontal="center" shrinkToFit="1"/>
    </xf>
    <xf numFmtId="2" fontId="41" fillId="35" borderId="34" xfId="0" applyNumberFormat="1" applyFont="1" applyFill="1" applyBorder="1" applyAlignment="1">
      <alignment horizontal="center" shrinkToFit="1"/>
    </xf>
    <xf numFmtId="2" fontId="41" fillId="35" borderId="35" xfId="0" applyNumberFormat="1" applyFont="1" applyFill="1" applyBorder="1" applyAlignment="1">
      <alignment horizontal="center" shrinkToFit="1"/>
    </xf>
    <xf numFmtId="2" fontId="42" fillId="35" borderId="35" xfId="0" applyNumberFormat="1" applyFont="1" applyFill="1" applyBorder="1" applyAlignment="1">
      <alignment horizontal="center" shrinkToFit="1"/>
    </xf>
    <xf numFmtId="2" fontId="42" fillId="35" borderId="36" xfId="0" applyNumberFormat="1" applyFont="1" applyFill="1" applyBorder="1" applyAlignment="1">
      <alignment horizontal="center" shrinkToFit="1"/>
    </xf>
    <xf numFmtId="2" fontId="41" fillId="35" borderId="64" xfId="0" applyNumberFormat="1" applyFont="1" applyFill="1" applyBorder="1" applyAlignment="1">
      <alignment horizontal="center" shrinkToFit="1"/>
    </xf>
    <xf numFmtId="2" fontId="43" fillId="35" borderId="62" xfId="0" applyNumberFormat="1" applyFont="1" applyFill="1" applyBorder="1" applyAlignment="1">
      <alignment horizontal="center" shrinkToFit="1"/>
    </xf>
    <xf numFmtId="2" fontId="41" fillId="33" borderId="62" xfId="0" applyNumberFormat="1" applyFont="1" applyFill="1" applyBorder="1" applyAlignment="1">
      <alignment horizontal="center" shrinkToFit="1"/>
    </xf>
    <xf numFmtId="2" fontId="42" fillId="35" borderId="63" xfId="0" applyNumberFormat="1" applyFont="1" applyFill="1" applyBorder="1" applyAlignment="1">
      <alignment horizontal="center" shrinkToFit="1"/>
    </xf>
    <xf numFmtId="2" fontId="41" fillId="35" borderId="65" xfId="0" applyNumberFormat="1" applyFont="1" applyFill="1" applyBorder="1" applyAlignment="1">
      <alignment horizontal="center" shrinkToFit="1"/>
    </xf>
    <xf numFmtId="2" fontId="43" fillId="33" borderId="37" xfId="0" applyNumberFormat="1" applyFont="1" applyFill="1" applyBorder="1" applyAlignment="1">
      <alignment horizontal="center" shrinkToFit="1"/>
    </xf>
    <xf numFmtId="1" fontId="30" fillId="0" borderId="0" xfId="0" applyNumberFormat="1" applyFont="1" applyFill="1" applyBorder="1" applyAlignment="1">
      <alignment horizontal="center" shrinkToFit="1"/>
    </xf>
    <xf numFmtId="2" fontId="30" fillId="0" borderId="0" xfId="0" applyNumberFormat="1" applyFont="1" applyFill="1" applyBorder="1" applyAlignment="1">
      <alignment horizontal="center" shrinkToFit="1"/>
    </xf>
    <xf numFmtId="170" fontId="30" fillId="0" borderId="0" xfId="0" applyNumberFormat="1" applyFont="1" applyFill="1" applyBorder="1" applyAlignment="1">
      <alignment horizontal="center" shrinkToFit="1"/>
    </xf>
    <xf numFmtId="2" fontId="34" fillId="0" borderId="0" xfId="0" applyNumberFormat="1" applyFont="1" applyFill="1" applyBorder="1" applyAlignment="1">
      <alignment horizontal="center" shrinkToFit="1"/>
    </xf>
    <xf numFmtId="0" fontId="44" fillId="0" borderId="0" xfId="0" applyFont="1" applyFill="1" applyBorder="1" applyAlignment="1">
      <alignment horizontal="center"/>
    </xf>
    <xf numFmtId="2" fontId="44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32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/>
    </xf>
    <xf numFmtId="0" fontId="18" fillId="0" borderId="66" xfId="0" applyFont="1" applyFill="1" applyBorder="1" applyAlignment="1">
      <alignment horizontal="center"/>
    </xf>
    <xf numFmtId="0" fontId="18" fillId="0" borderId="67" xfId="0" applyFont="1" applyFill="1" applyBorder="1" applyAlignment="1">
      <alignment horizontal="center"/>
    </xf>
    <xf numFmtId="2" fontId="18" fillId="0" borderId="67" xfId="0" applyNumberFormat="1" applyFont="1" applyFill="1" applyBorder="1" applyAlignment="1">
      <alignment horizontal="center"/>
    </xf>
    <xf numFmtId="0" fontId="18" fillId="0" borderId="67" xfId="0" applyFont="1" applyFill="1" applyBorder="1" applyAlignment="1">
      <alignment/>
    </xf>
    <xf numFmtId="0" fontId="18" fillId="0" borderId="68" xfId="0" applyFont="1" applyFill="1" applyBorder="1" applyAlignment="1">
      <alignment horizontal="center"/>
    </xf>
    <xf numFmtId="0" fontId="18" fillId="0" borderId="23" xfId="0" applyFont="1" applyFill="1" applyBorder="1" applyAlignment="1">
      <alignment/>
    </xf>
    <xf numFmtId="0" fontId="44" fillId="0" borderId="0" xfId="0" applyFont="1" applyFill="1" applyBorder="1" applyAlignment="1">
      <alignment/>
    </xf>
    <xf numFmtId="2" fontId="44" fillId="0" borderId="0" xfId="0" applyNumberFormat="1" applyFont="1" applyFill="1" applyBorder="1" applyAlignment="1">
      <alignment/>
    </xf>
    <xf numFmtId="0" fontId="44" fillId="0" borderId="0" xfId="0" applyFont="1" applyFill="1" applyBorder="1" applyAlignment="1">
      <alignment horizontal="center"/>
    </xf>
    <xf numFmtId="169" fontId="45" fillId="0" borderId="0" xfId="0" applyNumberFormat="1" applyFont="1" applyFill="1" applyBorder="1" applyAlignment="1">
      <alignment horizontal="center"/>
    </xf>
    <xf numFmtId="49" fontId="18" fillId="0" borderId="13" xfId="0" applyNumberFormat="1" applyFont="1" applyFill="1" applyBorder="1" applyAlignment="1">
      <alignment horizontal="left"/>
    </xf>
    <xf numFmtId="49" fontId="18" fillId="0" borderId="44" xfId="0" applyNumberFormat="1" applyFont="1" applyFill="1" applyBorder="1" applyAlignment="1">
      <alignment horizontal="left"/>
    </xf>
    <xf numFmtId="169" fontId="18" fillId="0" borderId="26" xfId="0" applyNumberFormat="1" applyFont="1" applyFill="1" applyBorder="1" applyAlignment="1">
      <alignment horizontal="center" vertical="center"/>
    </xf>
    <xf numFmtId="2" fontId="18" fillId="0" borderId="26" xfId="0" applyNumberFormat="1" applyFont="1" applyFill="1" applyBorder="1" applyAlignment="1">
      <alignment horizontal="center" vertical="center"/>
    </xf>
    <xf numFmtId="169" fontId="18" fillId="0" borderId="42" xfId="0" applyNumberFormat="1" applyFont="1" applyFill="1" applyBorder="1" applyAlignment="1">
      <alignment horizontal="center" vertical="center"/>
    </xf>
    <xf numFmtId="169" fontId="18" fillId="0" borderId="46" xfId="0" applyNumberFormat="1" applyFont="1" applyFill="1" applyBorder="1" applyAlignment="1">
      <alignment horizontal="center" vertical="center"/>
    </xf>
    <xf numFmtId="1" fontId="18" fillId="0" borderId="27" xfId="0" applyNumberFormat="1" applyFont="1" applyFill="1" applyBorder="1" applyAlignment="1">
      <alignment horizontal="center" vertical="center"/>
    </xf>
    <xf numFmtId="1" fontId="46" fillId="0" borderId="0" xfId="0" applyNumberFormat="1" applyFont="1" applyFill="1" applyBorder="1" applyAlignment="1">
      <alignment horizontal="center" vertical="center"/>
    </xf>
    <xf numFmtId="169" fontId="18" fillId="0" borderId="0" xfId="0" applyNumberFormat="1" applyFont="1" applyFill="1" applyBorder="1" applyAlignment="1">
      <alignment/>
    </xf>
    <xf numFmtId="2" fontId="18" fillId="0" borderId="0" xfId="0" applyNumberFormat="1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18" fillId="0" borderId="0" xfId="0" applyNumberFormat="1" applyFont="1" applyFill="1" applyBorder="1" applyAlignment="1">
      <alignment horizontal="center"/>
    </xf>
    <xf numFmtId="169" fontId="18" fillId="0" borderId="0" xfId="0" applyNumberFormat="1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49" fontId="18" fillId="0" borderId="69" xfId="0" applyNumberFormat="1" applyFont="1" applyFill="1" applyBorder="1" applyAlignment="1">
      <alignment horizontal="left"/>
    </xf>
    <xf numFmtId="49" fontId="18" fillId="0" borderId="70" xfId="0" applyNumberFormat="1" applyFont="1" applyFill="1" applyBorder="1" applyAlignment="1">
      <alignment horizontal="left"/>
    </xf>
    <xf numFmtId="169" fontId="18" fillId="0" borderId="35" xfId="0" applyNumberFormat="1" applyFont="1" applyFill="1" applyBorder="1" applyAlignment="1">
      <alignment horizontal="center" vertical="center"/>
    </xf>
    <xf numFmtId="2" fontId="18" fillId="0" borderId="35" xfId="0" applyNumberFormat="1" applyFont="1" applyFill="1" applyBorder="1" applyAlignment="1">
      <alignment horizontal="center" vertical="center"/>
    </xf>
    <xf numFmtId="169" fontId="18" fillId="0" borderId="65" xfId="0" applyNumberFormat="1" applyFont="1" applyFill="1" applyBorder="1" applyAlignment="1">
      <alignment horizontal="center" vertical="center"/>
    </xf>
    <xf numFmtId="169" fontId="18" fillId="0" borderId="70" xfId="0" applyNumberFormat="1" applyFont="1" applyFill="1" applyBorder="1" applyAlignment="1">
      <alignment horizontal="center" vertical="center"/>
    </xf>
    <xf numFmtId="1" fontId="18" fillId="0" borderId="71" xfId="0" applyNumberFormat="1" applyFont="1" applyFill="1" applyBorder="1" applyAlignment="1">
      <alignment horizontal="center" vertical="center"/>
    </xf>
    <xf numFmtId="0" fontId="44" fillId="0" borderId="0" xfId="0" applyFont="1" applyFill="1" applyAlignment="1">
      <alignment/>
    </xf>
    <xf numFmtId="2" fontId="44" fillId="0" borderId="0" xfId="0" applyNumberFormat="1" applyFont="1" applyFill="1" applyAlignment="1">
      <alignment/>
    </xf>
    <xf numFmtId="2" fontId="44" fillId="0" borderId="0" xfId="0" applyNumberFormat="1" applyFont="1" applyFill="1" applyBorder="1" applyAlignment="1">
      <alignment/>
    </xf>
    <xf numFmtId="2" fontId="21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49" fontId="39" fillId="0" borderId="0" xfId="0" applyNumberFormat="1" applyFont="1" applyAlignment="1">
      <alignment/>
    </xf>
    <xf numFmtId="0" fontId="47" fillId="0" borderId="0" xfId="0" applyFont="1" applyFill="1" applyAlignment="1">
      <alignment/>
    </xf>
    <xf numFmtId="2" fontId="47" fillId="0" borderId="0" xfId="0" applyNumberFormat="1" applyFont="1" applyFill="1" applyAlignment="1">
      <alignment/>
    </xf>
    <xf numFmtId="0" fontId="47" fillId="0" borderId="0" xfId="0" applyFont="1" applyFill="1" applyAlignment="1">
      <alignment vertical="center"/>
    </xf>
    <xf numFmtId="2" fontId="48" fillId="0" borderId="0" xfId="0" applyNumberFormat="1" applyFont="1" applyFill="1" applyAlignment="1">
      <alignment horizontal="right" vertical="center"/>
    </xf>
    <xf numFmtId="0" fontId="48" fillId="0" borderId="0" xfId="0" applyFont="1" applyFill="1" applyAlignment="1">
      <alignment horizontal="center"/>
    </xf>
    <xf numFmtId="2" fontId="47" fillId="0" borderId="0" xfId="0" applyNumberFormat="1" applyFont="1" applyFill="1" applyAlignment="1">
      <alignment horizontal="right" vertical="center"/>
    </xf>
    <xf numFmtId="49" fontId="42" fillId="0" borderId="0" xfId="0" applyNumberFormat="1" applyFont="1" applyAlignment="1">
      <alignment/>
    </xf>
    <xf numFmtId="2" fontId="48" fillId="0" borderId="0" xfId="0" applyNumberFormat="1" applyFont="1" applyFill="1" applyAlignment="1">
      <alignment horizontal="center"/>
    </xf>
    <xf numFmtId="2" fontId="48" fillId="0" borderId="0" xfId="52" applyNumberFormat="1" applyFont="1" applyFill="1" applyAlignment="1">
      <alignment horizontal="center" vertical="center"/>
      <protection/>
    </xf>
    <xf numFmtId="168" fontId="0" fillId="0" borderId="0" xfId="61" applyNumberFormat="1" applyAlignment="1">
      <alignment/>
    </xf>
    <xf numFmtId="0" fontId="49" fillId="0" borderId="0" xfId="0" applyFont="1" applyFill="1" applyAlignment="1">
      <alignment/>
    </xf>
    <xf numFmtId="0" fontId="0" fillId="0" borderId="0" xfId="0" applyFont="1" applyBorder="1" applyAlignment="1">
      <alignment/>
    </xf>
    <xf numFmtId="49" fontId="20" fillId="0" borderId="0" xfId="0" applyNumberFormat="1" applyFont="1" applyAlignment="1">
      <alignment/>
    </xf>
    <xf numFmtId="49" fontId="39" fillId="0" borderId="0" xfId="0" applyNumberFormat="1" applyFont="1" applyAlignment="1">
      <alignment vertical="center"/>
    </xf>
    <xf numFmtId="2" fontId="20" fillId="0" borderId="0" xfId="0" applyNumberFormat="1" applyFont="1" applyFill="1" applyBorder="1" applyAlignment="1" applyProtection="1">
      <alignment horizontal="right" vertical="center"/>
      <protection/>
    </xf>
    <xf numFmtId="49" fontId="50" fillId="0" borderId="0" xfId="0" applyNumberFormat="1" applyFont="1" applyAlignment="1">
      <alignment horizontal="center"/>
    </xf>
    <xf numFmtId="2" fontId="39" fillId="0" borderId="0" xfId="0" applyNumberFormat="1" applyFont="1" applyFill="1" applyBorder="1" applyAlignment="1" applyProtection="1">
      <alignment horizontal="right" vertical="center"/>
      <protection/>
    </xf>
    <xf numFmtId="169" fontId="50" fillId="0" borderId="0" xfId="0" applyNumberFormat="1" applyFont="1" applyAlignment="1">
      <alignment horizontal="center"/>
    </xf>
    <xf numFmtId="49" fontId="51" fillId="0" borderId="0" xfId="0" applyNumberFormat="1" applyFont="1" applyBorder="1" applyAlignment="1">
      <alignment/>
    </xf>
    <xf numFmtId="169" fontId="20" fillId="0" borderId="0" xfId="52" applyNumberFormat="1" applyFont="1" applyFill="1" applyAlignment="1">
      <alignment horizontal="center" vertical="center"/>
      <protection/>
    </xf>
    <xf numFmtId="49" fontId="39" fillId="0" borderId="0" xfId="0" applyNumberFormat="1" applyFont="1" applyBorder="1" applyAlignment="1">
      <alignment/>
    </xf>
    <xf numFmtId="0" fontId="49" fillId="0" borderId="0" xfId="0" applyFont="1" applyFill="1" applyBorder="1" applyAlignment="1">
      <alignment/>
    </xf>
    <xf numFmtId="49" fontId="39" fillId="0" borderId="0" xfId="0" applyNumberFormat="1" applyFont="1" applyBorder="1" applyAlignment="1">
      <alignment horizontal="left"/>
    </xf>
    <xf numFmtId="1" fontId="39" fillId="0" borderId="0" xfId="0" applyNumberFormat="1" applyFont="1" applyBorder="1" applyAlignment="1">
      <alignment horizontal="left" vertical="center"/>
    </xf>
    <xf numFmtId="2" fontId="20" fillId="0" borderId="0" xfId="0" applyNumberFormat="1" applyFont="1" applyBorder="1" applyAlignment="1">
      <alignment horizontal="right" vertical="center"/>
    </xf>
    <xf numFmtId="49" fontId="50" fillId="0" borderId="0" xfId="0" applyNumberFormat="1" applyFont="1" applyBorder="1" applyAlignment="1">
      <alignment horizontal="center"/>
    </xf>
    <xf numFmtId="2" fontId="39" fillId="0" borderId="0" xfId="0" applyNumberFormat="1" applyFont="1" applyBorder="1" applyAlignment="1">
      <alignment horizontal="right" vertical="center"/>
    </xf>
    <xf numFmtId="169" fontId="50" fillId="0" borderId="0" xfId="0" applyNumberFormat="1" applyFont="1" applyBorder="1" applyAlignment="1">
      <alignment horizontal="left" vertical="top"/>
    </xf>
    <xf numFmtId="169" fontId="50" fillId="0" borderId="0" xfId="0" applyNumberFormat="1" applyFont="1" applyBorder="1" applyAlignment="1">
      <alignment horizontal="center"/>
    </xf>
    <xf numFmtId="169" fontId="20" fillId="0" borderId="0" xfId="52" applyNumberFormat="1" applyFont="1" applyFill="1" applyBorder="1" applyAlignment="1">
      <alignment horizontal="center" vertical="center"/>
      <protection/>
    </xf>
    <xf numFmtId="49" fontId="42" fillId="0" borderId="0" xfId="0" applyNumberFormat="1" applyFont="1" applyBorder="1" applyAlignment="1">
      <alignment/>
    </xf>
    <xf numFmtId="49" fontId="51" fillId="0" borderId="0" xfId="0" applyNumberFormat="1" applyFont="1" applyAlignment="1">
      <alignment/>
    </xf>
    <xf numFmtId="169" fontId="20" fillId="0" borderId="0" xfId="52" applyNumberFormat="1" applyFont="1" applyFill="1" applyBorder="1" applyAlignment="1">
      <alignment vertical="center"/>
      <protection/>
    </xf>
    <xf numFmtId="2" fontId="39" fillId="0" borderId="0" xfId="0" applyNumberFormat="1" applyFont="1" applyAlignment="1">
      <alignment vertical="center"/>
    </xf>
    <xf numFmtId="2" fontId="20" fillId="0" borderId="0" xfId="0" applyNumberFormat="1" applyFont="1" applyAlignment="1">
      <alignment vertical="center"/>
    </xf>
    <xf numFmtId="49" fontId="52" fillId="0" borderId="0" xfId="0" applyNumberFormat="1" applyFont="1" applyBorder="1" applyAlignment="1">
      <alignment/>
    </xf>
    <xf numFmtId="169" fontId="20" fillId="0" borderId="0" xfId="52" applyNumberFormat="1" applyFont="1" applyFill="1" applyAlignment="1">
      <alignment vertical="center"/>
      <protection/>
    </xf>
    <xf numFmtId="49" fontId="51" fillId="0" borderId="0" xfId="0" applyNumberFormat="1" applyFont="1" applyBorder="1" applyAlignment="1">
      <alignment/>
    </xf>
    <xf numFmtId="0" fontId="53" fillId="0" borderId="0" xfId="0" applyFont="1" applyFill="1" applyAlignment="1">
      <alignment/>
    </xf>
    <xf numFmtId="49" fontId="45" fillId="0" borderId="0" xfId="0" applyNumberFormat="1" applyFont="1" applyFill="1" applyBorder="1" applyAlignment="1">
      <alignment horizontal="left" vertical="center"/>
    </xf>
    <xf numFmtId="0" fontId="39" fillId="0" borderId="0" xfId="0" applyNumberFormat="1" applyFont="1" applyAlignment="1">
      <alignment/>
    </xf>
    <xf numFmtId="2" fontId="39" fillId="0" borderId="0" xfId="0" applyNumberFormat="1" applyFont="1" applyAlignment="1">
      <alignment horizontal="center" vertical="center"/>
    </xf>
    <xf numFmtId="2" fontId="39" fillId="0" borderId="0" xfId="0" applyNumberFormat="1" applyFont="1" applyAlignment="1">
      <alignment horizontal="right" vertical="center"/>
    </xf>
    <xf numFmtId="2" fontId="20" fillId="0" borderId="0" xfId="0" applyNumberFormat="1" applyFont="1" applyAlignment="1">
      <alignment horizontal="center" vertical="center"/>
    </xf>
    <xf numFmtId="2" fontId="20" fillId="0" borderId="0" xfId="0" applyNumberFormat="1" applyFont="1" applyAlignment="1">
      <alignment horizontal="right" vertical="center"/>
    </xf>
    <xf numFmtId="2" fontId="50" fillId="0" borderId="0" xfId="0" applyNumberFormat="1" applyFont="1" applyAlignment="1">
      <alignment horizontal="center"/>
    </xf>
    <xf numFmtId="2" fontId="50" fillId="0" borderId="0" xfId="0" applyNumberFormat="1" applyFont="1" applyAlignment="1">
      <alignment horizontal="center"/>
    </xf>
    <xf numFmtId="2" fontId="20" fillId="0" borderId="0" xfId="52" applyNumberFormat="1" applyFont="1" applyFill="1" applyAlignment="1">
      <alignment horizontal="center" vertical="center"/>
      <protection/>
    </xf>
    <xf numFmtId="2" fontId="39" fillId="0" borderId="0" xfId="52" applyNumberFormat="1" applyFont="1" applyFill="1" applyAlignment="1">
      <alignment horizontal="left" vertical="center"/>
      <protection/>
    </xf>
    <xf numFmtId="0" fontId="39" fillId="0" borderId="0" xfId="0" applyFont="1" applyFill="1" applyAlignment="1">
      <alignment/>
    </xf>
    <xf numFmtId="2" fontId="25" fillId="0" borderId="0" xfId="0" applyNumberFormat="1" applyFont="1" applyFill="1" applyAlignment="1">
      <alignment/>
    </xf>
    <xf numFmtId="2" fontId="53" fillId="0" borderId="0" xfId="0" applyNumberFormat="1" applyFont="1" applyFill="1" applyBorder="1" applyAlignment="1">
      <alignment/>
    </xf>
    <xf numFmtId="0" fontId="53" fillId="0" borderId="0" xfId="0" applyFont="1" applyFill="1" applyBorder="1" applyAlignment="1">
      <alignment/>
    </xf>
    <xf numFmtId="49" fontId="20" fillId="0" borderId="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Обычный_Лист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O119"/>
  <sheetViews>
    <sheetView tabSelected="1" view="pageBreakPreview" zoomScale="70" zoomScaleNormal="85" zoomScaleSheetLayoutView="70" zoomScalePageLayoutView="0" workbookViewId="0" topLeftCell="A1">
      <selection activeCell="X39" sqref="X39"/>
    </sheetView>
  </sheetViews>
  <sheetFormatPr defaultColWidth="9.140625" defaultRowHeight="15" customHeight="1"/>
  <cols>
    <col min="1" max="1" width="2.8515625" style="1" customWidth="1"/>
    <col min="2" max="2" width="12.7109375" style="1" customWidth="1"/>
    <col min="3" max="3" width="8.00390625" style="1" customWidth="1"/>
    <col min="4" max="4" width="10.7109375" style="1" customWidth="1"/>
    <col min="5" max="6" width="13.00390625" style="1" customWidth="1"/>
    <col min="7" max="7" width="13.7109375" style="1" customWidth="1"/>
    <col min="8" max="10" width="13.7109375" style="2" customWidth="1"/>
    <col min="11" max="12" width="11.57421875" style="1" customWidth="1"/>
    <col min="13" max="18" width="13.00390625" style="1" customWidth="1"/>
    <col min="19" max="19" width="9.421875" style="1" customWidth="1"/>
    <col min="20" max="20" width="8.57421875" style="1" customWidth="1"/>
    <col min="21" max="22" width="9.00390625" style="2" customWidth="1"/>
    <col min="23" max="23" width="9.7109375" style="1" customWidth="1"/>
    <col min="24" max="24" width="3.57421875" style="1" customWidth="1"/>
    <col min="25" max="25" width="16.140625" style="1" customWidth="1"/>
    <col min="26" max="26" width="10.140625" style="1" customWidth="1"/>
    <col min="27" max="28" width="5.28125" style="1" customWidth="1"/>
    <col min="29" max="16384" width="8.7109375" style="1" customWidth="1"/>
  </cols>
  <sheetData>
    <row r="1" ht="2.25" customHeight="1"/>
    <row r="2" spans="1:25" ht="13.5" customHeight="1">
      <c r="A2" s="3"/>
      <c r="B2" s="4" t="s">
        <v>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8" s="5" customFormat="1" ht="1.5" customHeight="1">
      <c r="A3" s="6"/>
      <c r="B3" s="7"/>
      <c r="C3" s="8"/>
      <c r="D3" s="8"/>
      <c r="E3" s="8"/>
      <c r="F3" s="8"/>
      <c r="G3" s="8"/>
      <c r="H3" s="9"/>
      <c r="I3" s="9"/>
      <c r="J3" s="9"/>
      <c r="K3" s="8"/>
      <c r="L3" s="8"/>
      <c r="M3" s="8"/>
      <c r="N3" s="8"/>
      <c r="O3" s="8"/>
      <c r="P3" s="8"/>
      <c r="Q3" s="8"/>
      <c r="R3" s="8"/>
      <c r="S3" s="8"/>
      <c r="T3" s="8"/>
      <c r="U3" s="9"/>
      <c r="V3" s="10"/>
      <c r="W3" s="11"/>
      <c r="X3" s="12"/>
      <c r="Y3" s="11"/>
      <c r="Z3" s="13"/>
      <c r="AA3" s="13"/>
      <c r="AB3" s="13"/>
    </row>
    <row r="4" spans="1:28" s="5" customFormat="1" ht="16.5" customHeight="1">
      <c r="A4" s="6"/>
      <c r="B4" s="14" t="s">
        <v>1</v>
      </c>
      <c r="C4" s="15"/>
      <c r="D4" s="8"/>
      <c r="E4" s="8"/>
      <c r="F4" s="8"/>
      <c r="G4" s="8"/>
      <c r="H4" s="16"/>
      <c r="I4" s="16" t="s">
        <v>2</v>
      </c>
      <c r="J4" s="17" t="s">
        <v>3</v>
      </c>
      <c r="K4" s="18"/>
      <c r="L4" s="8"/>
      <c r="M4" s="15"/>
      <c r="N4" s="8" t="s">
        <v>4</v>
      </c>
      <c r="O4" s="8"/>
      <c r="P4" s="8"/>
      <c r="Q4" s="19"/>
      <c r="R4" s="19"/>
      <c r="S4" s="15"/>
      <c r="T4" s="19" t="s">
        <v>5</v>
      </c>
      <c r="U4" s="20" t="s">
        <v>3</v>
      </c>
      <c r="V4" s="21"/>
      <c r="W4" s="15"/>
      <c r="X4" s="19"/>
      <c r="Y4" s="19"/>
      <c r="Z4" s="22"/>
      <c r="AA4" s="22"/>
      <c r="AB4" s="22"/>
    </row>
    <row r="5" spans="1:28" s="5" customFormat="1" ht="16.5" customHeight="1">
      <c r="A5" s="6"/>
      <c r="B5" s="23" t="s">
        <v>6</v>
      </c>
      <c r="C5" s="23"/>
      <c r="D5" s="23"/>
      <c r="E5" s="23"/>
      <c r="F5" s="23"/>
      <c r="G5" s="23"/>
      <c r="H5" s="9"/>
      <c r="I5" s="9" t="s">
        <v>7</v>
      </c>
      <c r="J5" s="9"/>
      <c r="K5" s="18"/>
      <c r="L5" s="24"/>
      <c r="M5" s="18"/>
      <c r="N5" s="8"/>
      <c r="O5" s="8"/>
      <c r="P5" s="8"/>
      <c r="Q5" s="8"/>
      <c r="R5" s="24"/>
      <c r="S5" s="15"/>
      <c r="T5" s="8"/>
      <c r="U5" s="16" t="s">
        <v>8</v>
      </c>
      <c r="V5" s="20" t="s">
        <v>3</v>
      </c>
      <c r="W5" s="25"/>
      <c r="X5" s="25"/>
      <c r="Y5" s="25"/>
      <c r="Z5" s="13"/>
      <c r="AA5" s="13"/>
      <c r="AB5" s="13"/>
    </row>
    <row r="6" spans="1:26" s="5" customFormat="1" ht="12" customHeight="1">
      <c r="A6" s="6"/>
      <c r="B6" s="8" t="s">
        <v>9</v>
      </c>
      <c r="C6" s="8"/>
      <c r="D6" s="8"/>
      <c r="E6" s="15"/>
      <c r="F6" s="15"/>
      <c r="G6" s="8"/>
      <c r="H6" s="9"/>
      <c r="I6" s="9" t="s">
        <v>10</v>
      </c>
      <c r="J6" s="9"/>
      <c r="K6" s="8"/>
      <c r="L6" s="8"/>
      <c r="M6" s="8"/>
      <c r="N6" s="8"/>
      <c r="O6" s="8"/>
      <c r="P6" s="8"/>
      <c r="Q6" s="8"/>
      <c r="R6" s="14" t="s">
        <v>11</v>
      </c>
      <c r="S6" s="15"/>
      <c r="T6" s="8"/>
      <c r="U6" s="26"/>
      <c r="V6" s="27"/>
      <c r="W6" s="25"/>
      <c r="X6" s="13"/>
      <c r="Y6" s="13"/>
      <c r="Z6" s="13"/>
    </row>
    <row r="7" spans="1:26" s="5" customFormat="1" ht="12" customHeight="1">
      <c r="A7" s="6"/>
      <c r="B7" s="28" t="s">
        <v>12</v>
      </c>
      <c r="C7" s="29" t="s">
        <v>3</v>
      </c>
      <c r="D7" s="7"/>
      <c r="E7" s="7"/>
      <c r="F7" s="7"/>
      <c r="G7" s="7"/>
      <c r="H7" s="30"/>
      <c r="I7" s="30"/>
      <c r="J7" s="30"/>
      <c r="K7" s="28" t="s">
        <v>13</v>
      </c>
      <c r="L7" s="7" t="s">
        <v>14</v>
      </c>
      <c r="M7" s="7"/>
      <c r="N7" s="7"/>
      <c r="O7" s="7"/>
      <c r="P7" s="7"/>
      <c r="Q7" s="7"/>
      <c r="R7" s="28"/>
      <c r="S7" s="31"/>
      <c r="T7" s="7"/>
      <c r="U7" s="32" t="s">
        <v>15</v>
      </c>
      <c r="V7" s="33" t="s">
        <v>3</v>
      </c>
      <c r="W7" s="34"/>
      <c r="X7" s="13"/>
      <c r="Y7" s="13"/>
      <c r="Z7" s="13"/>
    </row>
    <row r="8" spans="1:26" s="5" customFormat="1" ht="1.5" customHeight="1" thickBot="1">
      <c r="A8" s="6"/>
      <c r="B8" s="8"/>
      <c r="C8" s="8"/>
      <c r="D8" s="8"/>
      <c r="E8" s="8"/>
      <c r="F8" s="8"/>
      <c r="G8" s="35"/>
      <c r="H8" s="9"/>
      <c r="I8" s="9"/>
      <c r="J8" s="9"/>
      <c r="K8" s="8"/>
      <c r="L8" s="8"/>
      <c r="M8" s="8"/>
      <c r="N8" s="8"/>
      <c r="O8" s="8"/>
      <c r="P8" s="8"/>
      <c r="Q8" s="8"/>
      <c r="R8" s="8"/>
      <c r="S8" s="8"/>
      <c r="T8" s="8"/>
      <c r="U8" s="9"/>
      <c r="V8" s="10"/>
      <c r="W8" s="25"/>
      <c r="X8" s="13"/>
      <c r="Y8" s="13"/>
      <c r="Z8" s="13"/>
    </row>
    <row r="9" spans="1:26" s="5" customFormat="1" ht="12" customHeight="1">
      <c r="A9" s="6"/>
      <c r="B9" s="36"/>
      <c r="C9" s="37"/>
      <c r="D9" s="38" t="s">
        <v>16</v>
      </c>
      <c r="E9" s="39"/>
      <c r="F9" s="37"/>
      <c r="G9" s="38" t="s">
        <v>17</v>
      </c>
      <c r="H9" s="40"/>
      <c r="I9" s="41"/>
      <c r="J9" s="41"/>
      <c r="K9" s="37"/>
      <c r="L9" s="42" t="s">
        <v>18</v>
      </c>
      <c r="M9" s="43"/>
      <c r="N9" s="37"/>
      <c r="O9" s="37"/>
      <c r="P9" s="37"/>
      <c r="Q9" s="37"/>
      <c r="R9" s="37"/>
      <c r="S9" s="37"/>
      <c r="T9" s="37"/>
      <c r="U9" s="41"/>
      <c r="V9" s="44"/>
      <c r="W9" s="45"/>
      <c r="X9" s="13"/>
      <c r="Y9" s="13"/>
      <c r="Z9" s="13"/>
    </row>
    <row r="10" spans="1:25" s="5" customFormat="1" ht="15" customHeight="1">
      <c r="A10" s="6"/>
      <c r="B10" s="46"/>
      <c r="C10" s="28" t="s">
        <v>19</v>
      </c>
      <c r="D10" s="47" t="s">
        <v>20</v>
      </c>
      <c r="E10" s="48"/>
      <c r="F10" s="7"/>
      <c r="G10" s="7"/>
      <c r="H10" s="30"/>
      <c r="I10" s="30" t="s">
        <v>21</v>
      </c>
      <c r="J10" s="30"/>
      <c r="K10" s="49" t="s">
        <v>3</v>
      </c>
      <c r="L10" s="7"/>
      <c r="M10" s="7"/>
      <c r="N10" s="7" t="s">
        <v>22</v>
      </c>
      <c r="O10" s="7"/>
      <c r="P10" s="7"/>
      <c r="Q10" s="29" t="s">
        <v>23</v>
      </c>
      <c r="R10" s="50"/>
      <c r="S10" s="28"/>
      <c r="T10" s="28"/>
      <c r="U10" s="30"/>
      <c r="V10" s="28" t="s">
        <v>24</v>
      </c>
      <c r="W10" s="30">
        <v>0</v>
      </c>
      <c r="X10" s="13"/>
      <c r="Y10" s="13"/>
    </row>
    <row r="11" spans="1:25" s="5" customFormat="1" ht="12" customHeight="1">
      <c r="A11" s="6"/>
      <c r="B11" s="46"/>
      <c r="C11" s="28" t="s">
        <v>25</v>
      </c>
      <c r="D11" s="7"/>
      <c r="E11" s="7"/>
      <c r="F11" s="51" t="s">
        <v>26</v>
      </c>
      <c r="G11" s="50"/>
      <c r="H11" s="52"/>
      <c r="I11" s="32" t="s">
        <v>27</v>
      </c>
      <c r="J11" s="53" t="s">
        <v>3</v>
      </c>
      <c r="K11" s="28" t="s">
        <v>28</v>
      </c>
      <c r="L11" s="49" t="s">
        <v>3</v>
      </c>
      <c r="M11" s="28"/>
      <c r="N11" s="7"/>
      <c r="O11" s="28" t="s">
        <v>29</v>
      </c>
      <c r="P11" s="31" t="s">
        <v>3</v>
      </c>
      <c r="Q11" s="31"/>
      <c r="R11" s="7"/>
      <c r="S11" s="7"/>
      <c r="T11" s="28"/>
      <c r="U11" s="33"/>
      <c r="V11" s="32" t="s">
        <v>30</v>
      </c>
      <c r="W11" s="31" t="s">
        <v>3</v>
      </c>
      <c r="X11" s="13"/>
      <c r="Y11" s="13"/>
    </row>
    <row r="12" spans="1:25" s="5" customFormat="1" ht="12" customHeight="1">
      <c r="A12" s="6"/>
      <c r="B12" s="46"/>
      <c r="C12" s="28" t="s">
        <v>31</v>
      </c>
      <c r="D12" s="7"/>
      <c r="E12" s="7"/>
      <c r="F12" s="51" t="s">
        <v>26</v>
      </c>
      <c r="G12" s="50"/>
      <c r="H12" s="52"/>
      <c r="I12" s="32" t="s">
        <v>27</v>
      </c>
      <c r="J12" s="53" t="s">
        <v>3</v>
      </c>
      <c r="K12" s="28" t="s">
        <v>28</v>
      </c>
      <c r="L12" s="49" t="s">
        <v>3</v>
      </c>
      <c r="M12" s="28"/>
      <c r="N12" s="7"/>
      <c r="O12" s="28" t="s">
        <v>29</v>
      </c>
      <c r="P12" s="31" t="s">
        <v>3</v>
      </c>
      <c r="Q12" s="31"/>
      <c r="R12" s="7"/>
      <c r="S12" s="7"/>
      <c r="T12" s="28"/>
      <c r="U12" s="33"/>
      <c r="V12" s="32" t="s">
        <v>30</v>
      </c>
      <c r="W12" s="31" t="s">
        <v>3</v>
      </c>
      <c r="X12" s="13"/>
      <c r="Y12" s="13"/>
    </row>
    <row r="13" spans="1:25" s="5" customFormat="1" ht="12" customHeight="1">
      <c r="A13" s="6"/>
      <c r="B13" s="46"/>
      <c r="C13" s="28" t="s">
        <v>32</v>
      </c>
      <c r="D13" s="7"/>
      <c r="E13" s="7"/>
      <c r="F13" s="51" t="s">
        <v>26</v>
      </c>
      <c r="G13" s="50"/>
      <c r="H13" s="52"/>
      <c r="I13" s="32" t="s">
        <v>27</v>
      </c>
      <c r="J13" s="53" t="s">
        <v>3</v>
      </c>
      <c r="K13" s="28" t="s">
        <v>28</v>
      </c>
      <c r="L13" s="49" t="s">
        <v>3</v>
      </c>
      <c r="M13" s="28"/>
      <c r="N13" s="7"/>
      <c r="O13" s="28" t="s">
        <v>29</v>
      </c>
      <c r="P13" s="31" t="s">
        <v>3</v>
      </c>
      <c r="Q13" s="31"/>
      <c r="R13" s="7"/>
      <c r="S13" s="7"/>
      <c r="T13" s="28"/>
      <c r="U13" s="33"/>
      <c r="V13" s="32" t="s">
        <v>30</v>
      </c>
      <c r="W13" s="31" t="s">
        <v>3</v>
      </c>
      <c r="X13" s="13"/>
      <c r="Y13" s="13"/>
    </row>
    <row r="14" spans="1:25" s="5" customFormat="1" ht="12" customHeight="1">
      <c r="A14" s="6"/>
      <c r="B14" s="46"/>
      <c r="C14" s="28" t="s">
        <v>33</v>
      </c>
      <c r="D14" s="7"/>
      <c r="E14" s="7"/>
      <c r="F14" s="51" t="s">
        <v>26</v>
      </c>
      <c r="G14" s="50"/>
      <c r="H14" s="52"/>
      <c r="I14" s="32" t="s">
        <v>27</v>
      </c>
      <c r="J14" s="53" t="s">
        <v>3</v>
      </c>
      <c r="K14" s="28" t="s">
        <v>28</v>
      </c>
      <c r="L14" s="49" t="s">
        <v>3</v>
      </c>
      <c r="M14" s="28"/>
      <c r="N14" s="7"/>
      <c r="O14" s="28" t="s">
        <v>29</v>
      </c>
      <c r="P14" s="31" t="s">
        <v>3</v>
      </c>
      <c r="Q14" s="31"/>
      <c r="R14" s="7"/>
      <c r="S14" s="7"/>
      <c r="T14" s="28"/>
      <c r="U14" s="33"/>
      <c r="V14" s="32" t="s">
        <v>30</v>
      </c>
      <c r="W14" s="31" t="s">
        <v>3</v>
      </c>
      <c r="X14" s="13"/>
      <c r="Y14" s="13"/>
    </row>
    <row r="15" spans="1:25" s="5" customFormat="1" ht="12" customHeight="1">
      <c r="A15" s="6"/>
      <c r="B15" s="46"/>
      <c r="C15" s="28" t="s">
        <v>34</v>
      </c>
      <c r="D15" s="7"/>
      <c r="E15" s="7"/>
      <c r="F15" s="51" t="s">
        <v>35</v>
      </c>
      <c r="G15" s="50"/>
      <c r="H15" s="52"/>
      <c r="I15" s="32" t="s">
        <v>27</v>
      </c>
      <c r="J15" s="53" t="s">
        <v>3</v>
      </c>
      <c r="K15" s="28" t="s">
        <v>28</v>
      </c>
      <c r="L15" s="49" t="s">
        <v>3</v>
      </c>
      <c r="M15" s="28"/>
      <c r="N15" s="7"/>
      <c r="O15" s="28" t="s">
        <v>29</v>
      </c>
      <c r="P15" s="31" t="s">
        <v>3</v>
      </c>
      <c r="Q15" s="31"/>
      <c r="R15" s="7"/>
      <c r="S15" s="7"/>
      <c r="T15" s="28"/>
      <c r="U15" s="33"/>
      <c r="V15" s="32" t="s">
        <v>30</v>
      </c>
      <c r="W15" s="31" t="s">
        <v>3</v>
      </c>
      <c r="X15" s="13"/>
      <c r="Y15" s="13"/>
    </row>
    <row r="16" spans="1:25" s="5" customFormat="1" ht="12" customHeight="1">
      <c r="A16" s="6"/>
      <c r="B16" s="54" t="s">
        <v>36</v>
      </c>
      <c r="C16" s="55"/>
      <c r="D16" s="55"/>
      <c r="E16" s="56"/>
      <c r="F16" s="56" t="s">
        <v>37</v>
      </c>
      <c r="G16" s="57" t="s">
        <v>38</v>
      </c>
      <c r="H16" s="58"/>
      <c r="I16" s="58"/>
      <c r="J16" s="58"/>
      <c r="K16" s="55"/>
      <c r="L16" s="55"/>
      <c r="M16" s="55"/>
      <c r="N16" s="56" t="s">
        <v>39</v>
      </c>
      <c r="O16" s="57" t="s">
        <v>40</v>
      </c>
      <c r="P16" s="55"/>
      <c r="Q16" s="55"/>
      <c r="R16" s="55"/>
      <c r="S16" s="55"/>
      <c r="T16" s="55"/>
      <c r="U16" s="58"/>
      <c r="V16" s="59"/>
      <c r="W16" s="60"/>
      <c r="X16" s="13"/>
      <c r="Y16" s="13"/>
    </row>
    <row r="17" spans="1:25" s="5" customFormat="1" ht="12" customHeight="1">
      <c r="A17" s="6"/>
      <c r="B17" s="61" t="s">
        <v>41</v>
      </c>
      <c r="C17" s="7"/>
      <c r="D17" s="7"/>
      <c r="E17" s="7"/>
      <c r="F17" s="28" t="s">
        <v>42</v>
      </c>
      <c r="G17" s="33" t="s">
        <v>3</v>
      </c>
      <c r="H17" s="32" t="s">
        <v>43</v>
      </c>
      <c r="I17" s="33" t="s">
        <v>3</v>
      </c>
      <c r="J17" s="7"/>
      <c r="K17" s="28" t="s">
        <v>44</v>
      </c>
      <c r="L17" s="31" t="s">
        <v>45</v>
      </c>
      <c r="M17" s="7"/>
      <c r="N17" s="28"/>
      <c r="O17" s="31"/>
      <c r="P17" s="28" t="s">
        <v>46</v>
      </c>
      <c r="Q17" s="31"/>
      <c r="R17" s="28"/>
      <c r="S17" s="31"/>
      <c r="T17" s="32"/>
      <c r="U17" s="32" t="s">
        <v>47</v>
      </c>
      <c r="V17" s="31" t="s">
        <v>45</v>
      </c>
      <c r="W17" s="7"/>
      <c r="X17" s="13"/>
      <c r="Y17" s="13"/>
    </row>
    <row r="18" spans="1:25" s="5" customFormat="1" ht="12" customHeight="1">
      <c r="A18" s="6"/>
      <c r="B18" s="61" t="s">
        <v>48</v>
      </c>
      <c r="C18" s="7"/>
      <c r="D18" s="7"/>
      <c r="E18" s="62"/>
      <c r="F18" s="7"/>
      <c r="G18" s="30"/>
      <c r="H18" s="30"/>
      <c r="I18" s="30"/>
      <c r="J18" s="7"/>
      <c r="K18" s="7"/>
      <c r="L18" s="7"/>
      <c r="M18" s="7"/>
      <c r="N18" s="28"/>
      <c r="O18" s="31"/>
      <c r="P18" s="28" t="s">
        <v>49</v>
      </c>
      <c r="Q18" s="31" t="s">
        <v>3</v>
      </c>
      <c r="R18" s="28"/>
      <c r="S18" s="31"/>
      <c r="T18" s="30"/>
      <c r="U18" s="32" t="s">
        <v>50</v>
      </c>
      <c r="V18" s="31" t="s">
        <v>3</v>
      </c>
      <c r="W18" s="7"/>
      <c r="X18" s="13"/>
      <c r="Y18" s="13"/>
    </row>
    <row r="19" spans="1:25" s="5" customFormat="1" ht="11.25" customHeight="1" thickBot="1">
      <c r="A19" s="6"/>
      <c r="B19" s="61" t="s">
        <v>51</v>
      </c>
      <c r="C19" s="7"/>
      <c r="D19" s="7"/>
      <c r="E19" s="62"/>
      <c r="F19" s="28" t="s">
        <v>52</v>
      </c>
      <c r="G19" s="33" t="s">
        <v>53</v>
      </c>
      <c r="H19" s="32" t="s">
        <v>54</v>
      </c>
      <c r="I19" s="33" t="s">
        <v>53</v>
      </c>
      <c r="J19" s="28" t="s">
        <v>55</v>
      </c>
      <c r="K19" s="29" t="s">
        <v>45</v>
      </c>
      <c r="L19" s="7"/>
      <c r="M19" s="28"/>
      <c r="N19" s="31"/>
      <c r="O19" s="28" t="s">
        <v>56</v>
      </c>
      <c r="P19" s="31"/>
      <c r="Q19" s="28"/>
      <c r="R19" s="31"/>
      <c r="S19" s="32" t="s">
        <v>57</v>
      </c>
      <c r="T19" s="33" t="s">
        <v>53</v>
      </c>
      <c r="U19" s="63"/>
      <c r="V19" s="63" t="s">
        <v>58</v>
      </c>
      <c r="W19" s="31" t="s">
        <v>53</v>
      </c>
      <c r="X19" s="13"/>
      <c r="Y19" s="13"/>
    </row>
    <row r="20" spans="1:26" s="5" customFormat="1" ht="12" customHeight="1" hidden="1">
      <c r="A20" s="6"/>
      <c r="B20" s="46" t="s">
        <v>59</v>
      </c>
      <c r="C20" s="7"/>
      <c r="D20" s="64"/>
      <c r="E20" s="65"/>
      <c r="F20" s="65"/>
      <c r="G20" s="65"/>
      <c r="H20" s="66"/>
      <c r="I20" s="66"/>
      <c r="J20" s="67"/>
      <c r="K20" s="7"/>
      <c r="L20" s="7"/>
      <c r="M20" s="65"/>
      <c r="N20" s="65"/>
      <c r="O20" s="65"/>
      <c r="P20" s="65"/>
      <c r="Q20" s="65"/>
      <c r="R20" s="28"/>
      <c r="S20" s="7"/>
      <c r="T20" s="28"/>
      <c r="U20" s="30"/>
      <c r="V20" s="27"/>
      <c r="W20" s="25"/>
      <c r="X20" s="13"/>
      <c r="Y20" s="13"/>
      <c r="Z20" s="13"/>
    </row>
    <row r="21" spans="2:26" s="5" customFormat="1" ht="0.75" customHeight="1" hidden="1">
      <c r="B21" s="68"/>
      <c r="C21" s="69"/>
      <c r="D21" s="70"/>
      <c r="E21" s="71"/>
      <c r="F21" s="71"/>
      <c r="G21" s="71"/>
      <c r="H21" s="72"/>
      <c r="I21" s="72"/>
      <c r="J21" s="73"/>
      <c r="K21" s="69"/>
      <c r="L21" s="69"/>
      <c r="M21" s="71"/>
      <c r="N21" s="71"/>
      <c r="O21" s="71"/>
      <c r="P21" s="71"/>
      <c r="Q21" s="71"/>
      <c r="R21" s="74"/>
      <c r="S21" s="69"/>
      <c r="T21" s="74"/>
      <c r="U21" s="75"/>
      <c r="V21" s="76"/>
      <c r="W21" s="13"/>
      <c r="X21" s="13"/>
      <c r="Y21" s="13"/>
      <c r="Z21" s="13"/>
    </row>
    <row r="22" spans="1:26" s="77" customFormat="1" ht="2.25" customHeight="1" hidden="1">
      <c r="A22" s="78" t="e">
        <f>#REF!-#REF!</f>
        <v>#REF!</v>
      </c>
      <c r="B22" s="79"/>
      <c r="C22" s="80"/>
      <c r="D22" s="80"/>
      <c r="E22" s="80"/>
      <c r="F22" s="80"/>
      <c r="G22" s="80"/>
      <c r="H22" s="81"/>
      <c r="I22" s="82"/>
      <c r="J22" s="81"/>
      <c r="K22" s="83"/>
      <c r="L22" s="80"/>
      <c r="M22" s="80"/>
      <c r="N22" s="80"/>
      <c r="O22" s="80"/>
      <c r="P22" s="80"/>
      <c r="Q22" s="80"/>
      <c r="R22" s="80"/>
      <c r="S22" s="80"/>
      <c r="T22" s="80"/>
      <c r="U22" s="81"/>
      <c r="V22" s="84"/>
      <c r="W22" s="85"/>
      <c r="X22" s="85"/>
      <c r="Y22" s="85"/>
      <c r="Z22" s="85"/>
    </row>
    <row r="23" spans="2:26" s="86" customFormat="1" ht="2.25" customHeight="1" hidden="1">
      <c r="B23" s="87"/>
      <c r="C23" s="88"/>
      <c r="D23" s="88"/>
      <c r="E23" s="88"/>
      <c r="F23" s="88"/>
      <c r="G23" s="88"/>
      <c r="H23" s="89"/>
      <c r="I23" s="89"/>
      <c r="J23" s="89"/>
      <c r="K23" s="88"/>
      <c r="L23" s="88"/>
      <c r="M23" s="88"/>
      <c r="N23" s="88"/>
      <c r="O23" s="88"/>
      <c r="P23" s="88"/>
      <c r="Q23" s="88"/>
      <c r="R23" s="90"/>
      <c r="S23" s="90"/>
      <c r="T23" s="90"/>
      <c r="U23" s="89"/>
      <c r="V23" s="91"/>
      <c r="W23" s="92"/>
      <c r="X23" s="92"/>
      <c r="Y23" s="92"/>
      <c r="Z23" s="92"/>
    </row>
    <row r="24" spans="2:26" s="93" customFormat="1" ht="2.25" customHeight="1" hidden="1">
      <c r="B24" s="87" t="s">
        <v>60</v>
      </c>
      <c r="C24" s="88"/>
      <c r="D24" s="88" t="s">
        <v>61</v>
      </c>
      <c r="E24" s="88"/>
      <c r="F24" s="88" t="s">
        <v>62</v>
      </c>
      <c r="G24" s="88"/>
      <c r="H24" s="89"/>
      <c r="I24" s="89"/>
      <c r="J24" s="89"/>
      <c r="K24" s="88"/>
      <c r="L24" s="88"/>
      <c r="M24" s="88"/>
      <c r="N24" s="88"/>
      <c r="O24" s="88"/>
      <c r="P24" s="88"/>
      <c r="Q24" s="88"/>
      <c r="R24" s="90"/>
      <c r="S24" s="90"/>
      <c r="T24" s="90"/>
      <c r="U24" s="89"/>
      <c r="V24" s="94"/>
      <c r="W24" s="95"/>
      <c r="X24" s="95"/>
      <c r="Y24" s="95"/>
      <c r="Z24" s="95"/>
    </row>
    <row r="25" spans="2:26" s="93" customFormat="1" ht="2.25" customHeight="1" hidden="1">
      <c r="B25" s="96" t="s">
        <v>63</v>
      </c>
      <c r="C25" s="97">
        <v>0</v>
      </c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0"/>
      <c r="U25" s="89"/>
      <c r="V25" s="94"/>
      <c r="W25" s="95"/>
      <c r="X25" s="95"/>
      <c r="Y25" s="95"/>
      <c r="Z25" s="95"/>
    </row>
    <row r="26" spans="2:25" s="5" customFormat="1" ht="22.5" customHeight="1" thickBot="1">
      <c r="B26" s="99"/>
      <c r="C26" s="100"/>
      <c r="D26" s="101"/>
      <c r="E26" s="102" t="s">
        <v>64</v>
      </c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4" t="s">
        <v>65</v>
      </c>
      <c r="X26" s="13"/>
      <c r="Y26" s="13"/>
    </row>
    <row r="27" spans="2:25" ht="22.5" customHeight="1" thickBot="1">
      <c r="B27" s="106"/>
      <c r="C27" s="107"/>
      <c r="D27" s="108"/>
      <c r="E27" s="109" t="s">
        <v>66</v>
      </c>
      <c r="F27" s="111"/>
      <c r="G27" s="111"/>
      <c r="H27" s="111"/>
      <c r="I27" s="111"/>
      <c r="J27" s="111"/>
      <c r="K27" s="111"/>
      <c r="L27" s="110"/>
      <c r="M27" s="112" t="s">
        <v>67</v>
      </c>
      <c r="N27" s="113"/>
      <c r="O27" s="113"/>
      <c r="P27" s="113"/>
      <c r="Q27" s="113"/>
      <c r="R27" s="113"/>
      <c r="S27" s="113"/>
      <c r="T27" s="113"/>
      <c r="U27" s="113"/>
      <c r="V27" s="113"/>
      <c r="W27" s="105"/>
      <c r="X27" s="114"/>
      <c r="Y27" s="114"/>
    </row>
    <row r="28" spans="2:25" ht="15" customHeight="1">
      <c r="B28" s="115" t="s">
        <v>68</v>
      </c>
      <c r="C28" s="116" t="s">
        <v>69</v>
      </c>
      <c r="D28" s="117" t="s">
        <v>70</v>
      </c>
      <c r="E28" s="118" t="s">
        <v>71</v>
      </c>
      <c r="F28" s="119" t="s">
        <v>72</v>
      </c>
      <c r="G28" s="120" t="s">
        <v>73</v>
      </c>
      <c r="H28" s="121" t="s">
        <v>74</v>
      </c>
      <c r="I28" s="122" t="s">
        <v>75</v>
      </c>
      <c r="J28" s="123" t="s">
        <v>76</v>
      </c>
      <c r="K28" s="124" t="s">
        <v>77</v>
      </c>
      <c r="L28" s="125" t="s">
        <v>78</v>
      </c>
      <c r="M28" s="118" t="s">
        <v>79</v>
      </c>
      <c r="N28" s="119" t="s">
        <v>80</v>
      </c>
      <c r="O28" s="126" t="s">
        <v>73</v>
      </c>
      <c r="P28" s="127" t="s">
        <v>81</v>
      </c>
      <c r="Q28" s="127" t="s">
        <v>82</v>
      </c>
      <c r="R28" s="127" t="s">
        <v>83</v>
      </c>
      <c r="S28" s="122" t="s">
        <v>84</v>
      </c>
      <c r="T28" s="128" t="s">
        <v>85</v>
      </c>
      <c r="U28" s="124" t="s">
        <v>77</v>
      </c>
      <c r="V28" s="129" t="s">
        <v>78</v>
      </c>
      <c r="W28" s="130" t="s">
        <v>86</v>
      </c>
      <c r="X28" s="114"/>
      <c r="Y28" s="114"/>
    </row>
    <row r="29" spans="2:27" ht="15" customHeight="1" thickBot="1">
      <c r="B29" s="115"/>
      <c r="C29" s="131" t="s">
        <v>87</v>
      </c>
      <c r="D29" s="132"/>
      <c r="E29" s="132" t="s">
        <v>88</v>
      </c>
      <c r="F29" s="133" t="s">
        <v>88</v>
      </c>
      <c r="G29" s="134" t="s">
        <v>88</v>
      </c>
      <c r="H29" s="135" t="s">
        <v>89</v>
      </c>
      <c r="I29" s="136" t="s">
        <v>89</v>
      </c>
      <c r="J29" s="137" t="s">
        <v>89</v>
      </c>
      <c r="K29" s="138" t="s">
        <v>90</v>
      </c>
      <c r="L29" s="139" t="s">
        <v>90</v>
      </c>
      <c r="M29" s="140" t="s">
        <v>88</v>
      </c>
      <c r="N29" s="141" t="s">
        <v>88</v>
      </c>
      <c r="O29" s="142" t="s">
        <v>88</v>
      </c>
      <c r="P29" s="143" t="s">
        <v>91</v>
      </c>
      <c r="Q29" s="143" t="s">
        <v>91</v>
      </c>
      <c r="R29" s="143" t="s">
        <v>91</v>
      </c>
      <c r="S29" s="144" t="s">
        <v>89</v>
      </c>
      <c r="T29" s="145" t="s">
        <v>89</v>
      </c>
      <c r="U29" s="138" t="s">
        <v>90</v>
      </c>
      <c r="V29" s="146" t="s">
        <v>90</v>
      </c>
      <c r="W29" s="147" t="s">
        <v>92</v>
      </c>
      <c r="X29" s="114"/>
      <c r="Y29" s="114"/>
      <c r="Z29" s="1" t="s">
        <v>93</v>
      </c>
      <c r="AA29" s="1" t="s">
        <v>94</v>
      </c>
    </row>
    <row r="30" spans="2:33" s="5" customFormat="1" ht="18" customHeight="1">
      <c r="B30" s="148" t="s">
        <v>95</v>
      </c>
      <c r="C30" s="149">
        <v>24</v>
      </c>
      <c r="D30" s="150" t="s">
        <v>3</v>
      </c>
      <c r="E30" s="151">
        <v>226.540832519531</v>
      </c>
      <c r="F30" s="152">
        <v>225.774353027344</v>
      </c>
      <c r="G30" s="152">
        <v>0.766465187072754</v>
      </c>
      <c r="H30" s="152">
        <v>67.5334701538086</v>
      </c>
      <c r="I30" s="152">
        <v>60.7804718017578</v>
      </c>
      <c r="J30" s="152">
        <f aca="true" t="shared" si="0" ref="J30:J61">IF(AND(ISNUMBER(H30),ISNUMBER(I30)),H30-I30,"-")</f>
        <v>6.7529983520507955</v>
      </c>
      <c r="K30" s="152">
        <v>7.63401866015693</v>
      </c>
      <c r="L30" s="153">
        <v>4.36151479212746</v>
      </c>
      <c r="M30" s="154">
        <v>0</v>
      </c>
      <c r="N30" s="155">
        <v>0</v>
      </c>
      <c r="O30" s="155">
        <f aca="true" t="shared" si="1" ref="O30:O61">IF(AND(ISNUMBER(M30),ISNUMBER(N30)),M30-N30,"-")</f>
        <v>0</v>
      </c>
      <c r="P30" s="155">
        <v>0.192499995231628</v>
      </c>
      <c r="Q30" s="155">
        <v>0.194749996066093</v>
      </c>
      <c r="R30" s="156">
        <f aca="true" t="shared" si="2" ref="R30:R61">IF(AND(ISNUMBER(P30),ISNUMBER(Q30)),P30-Q30,"-")</f>
        <v>-0.002250000834464999</v>
      </c>
      <c r="S30" s="157">
        <v>0</v>
      </c>
      <c r="T30" s="158">
        <v>0</v>
      </c>
      <c r="U30" s="159">
        <v>0</v>
      </c>
      <c r="V30" s="160">
        <v>0</v>
      </c>
      <c r="W30" s="161">
        <v>1.59150881925353</v>
      </c>
      <c r="X30" s="13"/>
      <c r="Y30" s="13"/>
      <c r="Z30" s="162">
        <f aca="true" t="shared" si="3" ref="Z30:Z61">E30*H30/1000-F30*I30/1000</f>
        <v>1.576416853838106</v>
      </c>
      <c r="AB30" s="163">
        <v>0.192499995231628</v>
      </c>
      <c r="AC30" s="163">
        <v>0.194749996066093</v>
      </c>
      <c r="AD30" s="163">
        <v>0</v>
      </c>
      <c r="AE30" s="163">
        <v>0</v>
      </c>
      <c r="AF30" s="163">
        <v>0</v>
      </c>
      <c r="AG30" s="163"/>
    </row>
    <row r="31" spans="2:33" s="5" customFormat="1" ht="18" customHeight="1">
      <c r="B31" s="164" t="s">
        <v>96</v>
      </c>
      <c r="C31" s="165">
        <v>24</v>
      </c>
      <c r="D31" s="166" t="s">
        <v>3</v>
      </c>
      <c r="E31" s="167">
        <v>223.502090454102</v>
      </c>
      <c r="F31" s="158">
        <v>222.788024902344</v>
      </c>
      <c r="G31" s="158">
        <v>0.714071273803711</v>
      </c>
      <c r="H31" s="158">
        <v>67.3905563354492</v>
      </c>
      <c r="I31" s="158">
        <v>60.3930015563965</v>
      </c>
      <c r="J31" s="158">
        <f t="shared" si="0"/>
        <v>6.997554779052706</v>
      </c>
      <c r="K31" s="158">
        <v>7.62275190443299</v>
      </c>
      <c r="L31" s="168">
        <v>4.40218773774499</v>
      </c>
      <c r="M31" s="169">
        <v>0</v>
      </c>
      <c r="N31" s="158">
        <v>0</v>
      </c>
      <c r="O31" s="155">
        <f t="shared" si="1"/>
        <v>0</v>
      </c>
      <c r="P31" s="158">
        <v>0.22749999165535</v>
      </c>
      <c r="Q31" s="158">
        <v>0.232749998569489</v>
      </c>
      <c r="R31" s="156">
        <f t="shared" si="2"/>
        <v>-0.005250006914138988</v>
      </c>
      <c r="S31" s="157">
        <v>0</v>
      </c>
      <c r="T31" s="158">
        <v>0</v>
      </c>
      <c r="U31" s="170">
        <v>0</v>
      </c>
      <c r="V31" s="171">
        <v>0</v>
      </c>
      <c r="W31" s="172">
        <v>1.62176864017579</v>
      </c>
      <c r="X31" s="13"/>
      <c r="Y31" s="13"/>
      <c r="Z31" s="162">
        <f t="shared" si="3"/>
        <v>1.607092683164062</v>
      </c>
      <c r="AB31" s="163">
        <v>0.22749999165535</v>
      </c>
      <c r="AC31" s="163">
        <v>0.232749998569489</v>
      </c>
      <c r="AD31" s="163">
        <v>0</v>
      </c>
      <c r="AE31" s="163">
        <v>0</v>
      </c>
      <c r="AF31" s="163">
        <v>0</v>
      </c>
      <c r="AG31" s="163"/>
    </row>
    <row r="32" spans="2:33" s="5" customFormat="1" ht="18" customHeight="1">
      <c r="B32" s="164" t="s">
        <v>97</v>
      </c>
      <c r="C32" s="165">
        <v>24</v>
      </c>
      <c r="D32" s="166" t="s">
        <v>3</v>
      </c>
      <c r="E32" s="167">
        <v>226.843292236328</v>
      </c>
      <c r="F32" s="158">
        <v>226.164764404297</v>
      </c>
      <c r="G32" s="158">
        <v>0.678526878356934</v>
      </c>
      <c r="H32" s="158">
        <v>68.62158203125</v>
      </c>
      <c r="I32" s="158">
        <v>61.4485206604004</v>
      </c>
      <c r="J32" s="158">
        <f t="shared" si="0"/>
        <v>7.173061370849602</v>
      </c>
      <c r="K32" s="158">
        <v>7.62038696153382</v>
      </c>
      <c r="L32" s="168">
        <v>4.34631801307121</v>
      </c>
      <c r="M32" s="169">
        <v>0</v>
      </c>
      <c r="N32" s="158">
        <v>0</v>
      </c>
      <c r="O32" s="155">
        <f t="shared" si="1"/>
        <v>0</v>
      </c>
      <c r="P32" s="158">
        <v>0.154249995946884</v>
      </c>
      <c r="Q32" s="158">
        <v>0.157250002026558</v>
      </c>
      <c r="R32" s="156">
        <f t="shared" si="2"/>
        <v>-0.003000006079674017</v>
      </c>
      <c r="S32" s="157">
        <v>0</v>
      </c>
      <c r="T32" s="158">
        <v>0</v>
      </c>
      <c r="U32" s="170">
        <v>0</v>
      </c>
      <c r="V32" s="171">
        <v>0</v>
      </c>
      <c r="W32" s="172">
        <v>1.68408763958752</v>
      </c>
      <c r="X32" s="13"/>
      <c r="Y32" s="13"/>
      <c r="Z32" s="162">
        <f t="shared" si="3"/>
        <v>1.6688553882819672</v>
      </c>
      <c r="AB32" s="163">
        <v>0.154249995946884</v>
      </c>
      <c r="AC32" s="163">
        <v>0.157250002026558</v>
      </c>
      <c r="AD32" s="163">
        <v>0</v>
      </c>
      <c r="AE32" s="163">
        <v>0</v>
      </c>
      <c r="AF32" s="163">
        <v>0</v>
      </c>
      <c r="AG32" s="163"/>
    </row>
    <row r="33" spans="2:33" s="5" customFormat="1" ht="18" customHeight="1">
      <c r="B33" s="164" t="s">
        <v>98</v>
      </c>
      <c r="C33" s="165">
        <v>24</v>
      </c>
      <c r="D33" s="166" t="s">
        <v>3</v>
      </c>
      <c r="E33" s="167">
        <v>225.686096191406</v>
      </c>
      <c r="F33" s="158">
        <v>224.98991394043</v>
      </c>
      <c r="G33" s="158">
        <v>0.696189880371094</v>
      </c>
      <c r="H33" s="158">
        <v>67.857177734375</v>
      </c>
      <c r="I33" s="158">
        <v>60.6439437866211</v>
      </c>
      <c r="J33" s="158">
        <f t="shared" si="0"/>
        <v>7.213233947753899</v>
      </c>
      <c r="K33" s="158">
        <v>7.60873121494495</v>
      </c>
      <c r="L33" s="168">
        <v>4.36420855386714</v>
      </c>
      <c r="M33" s="169">
        <v>0</v>
      </c>
      <c r="N33" s="158">
        <v>0</v>
      </c>
      <c r="O33" s="155">
        <f t="shared" si="1"/>
        <v>0</v>
      </c>
      <c r="P33" s="158">
        <v>0.171250000596046</v>
      </c>
      <c r="Q33" s="158">
        <v>0.173500001430511</v>
      </c>
      <c r="R33" s="156">
        <f t="shared" si="2"/>
        <v>-0.002250000834464999</v>
      </c>
      <c r="S33" s="157">
        <v>0</v>
      </c>
      <c r="T33" s="158">
        <v>0</v>
      </c>
      <c r="U33" s="170">
        <v>0</v>
      </c>
      <c r="V33" s="171">
        <v>0</v>
      </c>
      <c r="W33" s="172">
        <v>1.6851201717544</v>
      </c>
      <c r="X33" s="13"/>
      <c r="Y33" s="13"/>
      <c r="Z33" s="162">
        <f t="shared" si="3"/>
        <v>1.6701458478773326</v>
      </c>
      <c r="AB33" s="163">
        <v>0.171250000596046</v>
      </c>
      <c r="AC33" s="163">
        <v>0.173500001430511</v>
      </c>
      <c r="AD33" s="163">
        <v>0</v>
      </c>
      <c r="AE33" s="163">
        <v>0</v>
      </c>
      <c r="AF33" s="163">
        <v>0</v>
      </c>
      <c r="AG33" s="163"/>
    </row>
    <row r="34" spans="2:33" s="5" customFormat="1" ht="18" customHeight="1">
      <c r="B34" s="164" t="s">
        <v>99</v>
      </c>
      <c r="C34" s="165">
        <v>24</v>
      </c>
      <c r="D34" s="166" t="s">
        <v>3</v>
      </c>
      <c r="E34" s="167">
        <v>232.391067504883</v>
      </c>
      <c r="F34" s="158">
        <v>231.657989501953</v>
      </c>
      <c r="G34" s="158">
        <v>0.733070373535156</v>
      </c>
      <c r="H34" s="158">
        <v>67.8456802368164</v>
      </c>
      <c r="I34" s="158">
        <v>61.0012855529785</v>
      </c>
      <c r="J34" s="158">
        <f t="shared" si="0"/>
        <v>6.844394683837905</v>
      </c>
      <c r="K34" s="158">
        <v>7.74723505919479</v>
      </c>
      <c r="L34" s="168">
        <v>4.28020476098775</v>
      </c>
      <c r="M34" s="169">
        <v>0</v>
      </c>
      <c r="N34" s="158">
        <v>0</v>
      </c>
      <c r="O34" s="155">
        <f t="shared" si="1"/>
        <v>0</v>
      </c>
      <c r="P34" s="158">
        <v>0.180000007152557</v>
      </c>
      <c r="Q34" s="158">
        <v>0.187250003218651</v>
      </c>
      <c r="R34" s="156">
        <f t="shared" si="2"/>
        <v>-0.007249996066094</v>
      </c>
      <c r="S34" s="157">
        <v>0</v>
      </c>
      <c r="T34" s="158">
        <v>0</v>
      </c>
      <c r="U34" s="170">
        <v>0</v>
      </c>
      <c r="V34" s="171">
        <v>0</v>
      </c>
      <c r="W34" s="172">
        <v>1.65166640288511</v>
      </c>
      <c r="X34" s="13"/>
      <c r="Y34" s="13"/>
      <c r="Z34" s="162">
        <f t="shared" si="3"/>
        <v>1.6352948875911775</v>
      </c>
      <c r="AB34" s="163">
        <v>0.180000007152557</v>
      </c>
      <c r="AC34" s="163">
        <v>0.187250003218651</v>
      </c>
      <c r="AD34" s="163">
        <v>0</v>
      </c>
      <c r="AE34" s="163">
        <v>0</v>
      </c>
      <c r="AF34" s="163">
        <v>0</v>
      </c>
      <c r="AG34" s="163"/>
    </row>
    <row r="35" spans="2:33" s="5" customFormat="1" ht="18" customHeight="1">
      <c r="B35" s="164" t="s">
        <v>100</v>
      </c>
      <c r="C35" s="165">
        <v>24</v>
      </c>
      <c r="D35" s="166" t="s">
        <v>3</v>
      </c>
      <c r="E35" s="167">
        <v>235.617797851563</v>
      </c>
      <c r="F35" s="158">
        <v>234.805587768555</v>
      </c>
      <c r="G35" s="158">
        <v>0.812198638916016</v>
      </c>
      <c r="H35" s="158">
        <v>68.4863204956055</v>
      </c>
      <c r="I35" s="158">
        <v>61.4928741455078</v>
      </c>
      <c r="J35" s="158">
        <f t="shared" si="0"/>
        <v>6.993446350097699</v>
      </c>
      <c r="K35" s="158">
        <v>7.7974647202261</v>
      </c>
      <c r="L35" s="168">
        <v>4.22494526573334</v>
      </c>
      <c r="M35" s="169">
        <v>0</v>
      </c>
      <c r="N35" s="158">
        <v>0</v>
      </c>
      <c r="O35" s="155">
        <f t="shared" si="1"/>
        <v>0</v>
      </c>
      <c r="P35" s="158">
        <v>0.170249998569489</v>
      </c>
      <c r="Q35" s="158">
        <v>0.165999993681908</v>
      </c>
      <c r="R35" s="156">
        <f t="shared" si="2"/>
        <v>0.00425000488758101</v>
      </c>
      <c r="S35" s="157">
        <v>0</v>
      </c>
      <c r="T35" s="158">
        <v>0</v>
      </c>
      <c r="U35" s="170">
        <v>0</v>
      </c>
      <c r="V35" s="171">
        <v>0</v>
      </c>
      <c r="W35" s="172">
        <v>1.71487169893512</v>
      </c>
      <c r="X35" s="13"/>
      <c r="Y35" s="13"/>
      <c r="Z35" s="162">
        <f t="shared" si="3"/>
        <v>1.6977255608171955</v>
      </c>
      <c r="AB35" s="163">
        <v>0.170249998569489</v>
      </c>
      <c r="AC35" s="163">
        <v>0.165999993681908</v>
      </c>
      <c r="AD35" s="163">
        <v>0</v>
      </c>
      <c r="AE35" s="163">
        <v>0</v>
      </c>
      <c r="AF35" s="163">
        <v>0</v>
      </c>
      <c r="AG35" s="163"/>
    </row>
    <row r="36" spans="2:33" s="5" customFormat="1" ht="18" customHeight="1">
      <c r="B36" s="164" t="s">
        <v>101</v>
      </c>
      <c r="C36" s="165">
        <v>24</v>
      </c>
      <c r="D36" s="166" t="s">
        <v>3</v>
      </c>
      <c r="E36" s="167">
        <v>222.906295776367</v>
      </c>
      <c r="F36" s="158">
        <v>222.098724365234</v>
      </c>
      <c r="G36" s="158">
        <v>0.807572364807129</v>
      </c>
      <c r="H36" s="158">
        <v>67.5205535888672</v>
      </c>
      <c r="I36" s="158">
        <v>59.7937965393066</v>
      </c>
      <c r="J36" s="158">
        <f t="shared" si="0"/>
        <v>7.726757049560604</v>
      </c>
      <c r="K36" s="158">
        <v>7.59700435596358</v>
      </c>
      <c r="L36" s="168">
        <v>4.39096383179602</v>
      </c>
      <c r="M36" s="169">
        <v>0</v>
      </c>
      <c r="N36" s="158">
        <v>0</v>
      </c>
      <c r="O36" s="155">
        <f t="shared" si="1"/>
        <v>0</v>
      </c>
      <c r="P36" s="158">
        <v>0.0715000033378601</v>
      </c>
      <c r="Q36" s="158">
        <v>0.0717500001192093</v>
      </c>
      <c r="R36" s="156">
        <f t="shared" si="2"/>
        <v>-0.0002499967813492099</v>
      </c>
      <c r="S36" s="157">
        <v>0</v>
      </c>
      <c r="T36" s="158">
        <v>0</v>
      </c>
      <c r="U36" s="170">
        <v>0</v>
      </c>
      <c r="V36" s="171">
        <v>0</v>
      </c>
      <c r="W36" s="172">
        <v>1.78525107768132</v>
      </c>
      <c r="X36" s="13"/>
      <c r="Y36" s="13"/>
      <c r="Z36" s="162">
        <f t="shared" si="3"/>
        <v>1.7706305529297293</v>
      </c>
      <c r="AB36" s="163">
        <v>0.0715000033378601</v>
      </c>
      <c r="AC36" s="163">
        <v>0.0717500001192093</v>
      </c>
      <c r="AD36" s="163">
        <v>0</v>
      </c>
      <c r="AE36" s="163">
        <v>0</v>
      </c>
      <c r="AF36" s="163">
        <v>0</v>
      </c>
      <c r="AG36" s="163"/>
    </row>
    <row r="37" spans="2:33" s="5" customFormat="1" ht="18" customHeight="1">
      <c r="B37" s="164" t="s">
        <v>102</v>
      </c>
      <c r="C37" s="165">
        <v>24</v>
      </c>
      <c r="D37" s="166" t="s">
        <v>103</v>
      </c>
      <c r="E37" s="167">
        <v>219.35</v>
      </c>
      <c r="F37" s="158">
        <v>0.8</v>
      </c>
      <c r="G37" s="158">
        <v>138.698638916016</v>
      </c>
      <c r="H37" s="158">
        <v>68.2182083129883</v>
      </c>
      <c r="I37" s="158">
        <v>60.5792922973633</v>
      </c>
      <c r="J37" s="158">
        <f t="shared" si="0"/>
        <v>7.638916015624993</v>
      </c>
      <c r="K37" s="158">
        <v>7.68611669293639</v>
      </c>
      <c r="L37" s="168">
        <v>4.33577119434652</v>
      </c>
      <c r="M37" s="169">
        <v>0</v>
      </c>
      <c r="N37" s="158">
        <v>0</v>
      </c>
      <c r="O37" s="155">
        <f t="shared" si="1"/>
        <v>0</v>
      </c>
      <c r="P37" s="158">
        <v>0.000250000011874363</v>
      </c>
      <c r="Q37" s="158">
        <v>0</v>
      </c>
      <c r="R37" s="156">
        <f t="shared" si="2"/>
        <v>0.000250000011874363</v>
      </c>
      <c r="S37" s="157">
        <v>0</v>
      </c>
      <c r="T37" s="158">
        <v>0</v>
      </c>
      <c r="U37" s="170">
        <v>0</v>
      </c>
      <c r="V37" s="171">
        <v>0</v>
      </c>
      <c r="W37" s="172">
        <v>1.645</v>
      </c>
      <c r="X37" s="13"/>
      <c r="Y37" s="13"/>
      <c r="Z37" s="162">
        <f t="shared" si="3"/>
        <v>14.91520055961609</v>
      </c>
      <c r="AB37" s="163">
        <v>0.000250000011874363</v>
      </c>
      <c r="AC37" s="163">
        <v>0</v>
      </c>
      <c r="AD37" s="163">
        <v>0</v>
      </c>
      <c r="AE37" s="163">
        <v>0</v>
      </c>
      <c r="AF37" s="163">
        <v>0</v>
      </c>
      <c r="AG37" s="163"/>
    </row>
    <row r="38" spans="2:33" s="5" customFormat="1" ht="18" customHeight="1">
      <c r="B38" s="164" t="s">
        <v>104</v>
      </c>
      <c r="C38" s="165">
        <v>24</v>
      </c>
      <c r="D38" s="166" t="s">
        <v>3</v>
      </c>
      <c r="E38" s="167">
        <v>223.98420715332</v>
      </c>
      <c r="F38" s="158">
        <v>223.154220581055</v>
      </c>
      <c r="G38" s="158">
        <v>0.829985618591309</v>
      </c>
      <c r="H38" s="158">
        <v>67.752326965332</v>
      </c>
      <c r="I38" s="158">
        <v>60.2271881103516</v>
      </c>
      <c r="J38" s="158">
        <f t="shared" si="0"/>
        <v>7.525138854980405</v>
      </c>
      <c r="K38" s="158">
        <v>7.60859385254577</v>
      </c>
      <c r="L38" s="168">
        <v>4.37873523537871</v>
      </c>
      <c r="M38" s="169">
        <v>0</v>
      </c>
      <c r="N38" s="158">
        <v>0</v>
      </c>
      <c r="O38" s="155">
        <f t="shared" si="1"/>
        <v>0</v>
      </c>
      <c r="P38" s="158">
        <v>0</v>
      </c>
      <c r="Q38" s="158">
        <v>0</v>
      </c>
      <c r="R38" s="156">
        <f t="shared" si="2"/>
        <v>0</v>
      </c>
      <c r="S38" s="157">
        <v>0</v>
      </c>
      <c r="T38" s="158">
        <v>0</v>
      </c>
      <c r="U38" s="170">
        <v>0</v>
      </c>
      <c r="V38" s="171">
        <v>0</v>
      </c>
      <c r="W38" s="172">
        <v>1.7503226533414</v>
      </c>
      <c r="X38" s="13"/>
      <c r="Y38" s="13"/>
      <c r="Z38" s="162">
        <f t="shared" si="3"/>
        <v>1.735500017568297</v>
      </c>
      <c r="AB38" s="163">
        <v>0</v>
      </c>
      <c r="AC38" s="163">
        <v>0</v>
      </c>
      <c r="AD38" s="163">
        <v>0</v>
      </c>
      <c r="AE38" s="163">
        <v>0</v>
      </c>
      <c r="AF38" s="163">
        <v>0</v>
      </c>
      <c r="AG38" s="163"/>
    </row>
    <row r="39" spans="2:33" s="5" customFormat="1" ht="18" customHeight="1">
      <c r="B39" s="164" t="s">
        <v>105</v>
      </c>
      <c r="C39" s="165">
        <v>24</v>
      </c>
      <c r="D39" s="166" t="s">
        <v>106</v>
      </c>
      <c r="E39" s="167">
        <v>217.24</v>
      </c>
      <c r="F39" s="158">
        <v>216.435272216797</v>
      </c>
      <c r="G39" s="158">
        <v>0.8</v>
      </c>
      <c r="H39" s="158">
        <v>67.6999130249023</v>
      </c>
      <c r="I39" s="158">
        <v>60.086109161377</v>
      </c>
      <c r="J39" s="158">
        <f t="shared" si="0"/>
        <v>7.613803863525298</v>
      </c>
      <c r="K39" s="158">
        <v>7.57520506477328</v>
      </c>
      <c r="L39" s="168">
        <v>4.42512209212322</v>
      </c>
      <c r="M39" s="169">
        <v>0</v>
      </c>
      <c r="N39" s="158">
        <v>0</v>
      </c>
      <c r="O39" s="155">
        <f t="shared" si="1"/>
        <v>0</v>
      </c>
      <c r="P39" s="158">
        <v>0</v>
      </c>
      <c r="Q39" s="158">
        <v>0</v>
      </c>
      <c r="R39" s="156">
        <f t="shared" si="2"/>
        <v>0</v>
      </c>
      <c r="S39" s="157">
        <v>0</v>
      </c>
      <c r="T39" s="158">
        <v>0</v>
      </c>
      <c r="U39" s="170">
        <v>0</v>
      </c>
      <c r="V39" s="171">
        <v>0</v>
      </c>
      <c r="W39" s="172">
        <v>1.7</v>
      </c>
      <c r="X39" s="13"/>
      <c r="Y39" s="13"/>
      <c r="Z39" s="162">
        <f t="shared" si="3"/>
        <v>1.7023757127389647</v>
      </c>
      <c r="AB39" s="163">
        <v>0</v>
      </c>
      <c r="AC39" s="163">
        <v>0</v>
      </c>
      <c r="AD39" s="163">
        <v>0</v>
      </c>
      <c r="AE39" s="163">
        <v>0</v>
      </c>
      <c r="AF39" s="163">
        <v>0</v>
      </c>
      <c r="AG39" s="163"/>
    </row>
    <row r="40" spans="2:33" s="5" customFormat="1" ht="18" customHeight="1">
      <c r="B40" s="164" t="s">
        <v>107</v>
      </c>
      <c r="C40" s="165">
        <v>24</v>
      </c>
      <c r="D40" s="166" t="s">
        <v>3</v>
      </c>
      <c r="E40" s="167">
        <v>208.172424316406</v>
      </c>
      <c r="F40" s="158">
        <v>207.420166015625</v>
      </c>
      <c r="G40" s="158">
        <v>0.752249002456665</v>
      </c>
      <c r="H40" s="158">
        <v>67.9682922363281</v>
      </c>
      <c r="I40" s="158">
        <v>59.7395324707031</v>
      </c>
      <c r="J40" s="158">
        <f t="shared" si="0"/>
        <v>8.228759765625</v>
      </c>
      <c r="K40" s="158">
        <v>7.60577062978385</v>
      </c>
      <c r="L40" s="168">
        <v>4.38115305672358</v>
      </c>
      <c r="M40" s="169">
        <v>0</v>
      </c>
      <c r="N40" s="158">
        <v>0</v>
      </c>
      <c r="O40" s="155">
        <f t="shared" si="1"/>
        <v>0</v>
      </c>
      <c r="P40" s="158">
        <v>0</v>
      </c>
      <c r="Q40" s="158">
        <v>0</v>
      </c>
      <c r="R40" s="156">
        <f t="shared" si="2"/>
        <v>0</v>
      </c>
      <c r="S40" s="157">
        <v>0</v>
      </c>
      <c r="T40" s="158">
        <v>0</v>
      </c>
      <c r="U40" s="170">
        <v>0</v>
      </c>
      <c r="V40" s="171">
        <v>0</v>
      </c>
      <c r="W40" s="172">
        <v>1.77168727684149</v>
      </c>
      <c r="X40" s="13"/>
      <c r="Y40" s="13"/>
      <c r="Z40" s="162">
        <f t="shared" si="3"/>
        <v>1.7579404287133187</v>
      </c>
      <c r="AB40" s="163">
        <v>0</v>
      </c>
      <c r="AC40" s="163">
        <v>0</v>
      </c>
      <c r="AD40" s="163">
        <v>0</v>
      </c>
      <c r="AE40" s="163">
        <v>0</v>
      </c>
      <c r="AF40" s="163">
        <v>0</v>
      </c>
      <c r="AG40" s="163"/>
    </row>
    <row r="41" spans="2:33" s="5" customFormat="1" ht="18" customHeight="1">
      <c r="B41" s="164" t="s">
        <v>108</v>
      </c>
      <c r="C41" s="165">
        <v>24</v>
      </c>
      <c r="D41" s="166" t="s">
        <v>3</v>
      </c>
      <c r="E41" s="167">
        <v>220.156463623047</v>
      </c>
      <c r="F41" s="158">
        <v>219.38493347168</v>
      </c>
      <c r="G41" s="158">
        <v>0.771526336669922</v>
      </c>
      <c r="H41" s="158">
        <v>67.5180740356445</v>
      </c>
      <c r="I41" s="158">
        <v>59.963207244873</v>
      </c>
      <c r="J41" s="158">
        <f t="shared" si="0"/>
        <v>7.554866790771506</v>
      </c>
      <c r="K41" s="158">
        <v>7.58969071990456</v>
      </c>
      <c r="L41" s="168">
        <v>4.40519390777308</v>
      </c>
      <c r="M41" s="169">
        <v>0</v>
      </c>
      <c r="N41" s="158">
        <v>0</v>
      </c>
      <c r="O41" s="155">
        <f t="shared" si="1"/>
        <v>0</v>
      </c>
      <c r="P41" s="158">
        <v>0</v>
      </c>
      <c r="Q41" s="158">
        <v>0</v>
      </c>
      <c r="R41" s="156">
        <f t="shared" si="2"/>
        <v>0</v>
      </c>
      <c r="S41" s="157">
        <v>0</v>
      </c>
      <c r="T41" s="158">
        <v>0</v>
      </c>
      <c r="U41" s="170">
        <v>0</v>
      </c>
      <c r="V41" s="171">
        <v>0</v>
      </c>
      <c r="W41" s="172">
        <v>1.72388932875078</v>
      </c>
      <c r="X41" s="13"/>
      <c r="Y41" s="13"/>
      <c r="Z41" s="162">
        <f t="shared" si="3"/>
        <v>1.7095161781615396</v>
      </c>
      <c r="AB41" s="163">
        <v>0</v>
      </c>
      <c r="AC41" s="163">
        <v>0</v>
      </c>
      <c r="AD41" s="163">
        <v>0</v>
      </c>
      <c r="AE41" s="163">
        <v>0</v>
      </c>
      <c r="AF41" s="163">
        <v>0</v>
      </c>
      <c r="AG41" s="163"/>
    </row>
    <row r="42" spans="2:33" s="5" customFormat="1" ht="18" customHeight="1">
      <c r="B42" s="164" t="s">
        <v>109</v>
      </c>
      <c r="C42" s="165">
        <v>24</v>
      </c>
      <c r="D42" s="166" t="s">
        <v>3</v>
      </c>
      <c r="E42" s="167">
        <v>220.069885253906</v>
      </c>
      <c r="F42" s="158">
        <v>219.305282592773</v>
      </c>
      <c r="G42" s="158">
        <v>0.764601707458496</v>
      </c>
      <c r="H42" s="158">
        <v>67.7411422729492</v>
      </c>
      <c r="I42" s="158">
        <v>59.6311569213867</v>
      </c>
      <c r="J42" s="158">
        <f t="shared" si="0"/>
        <v>8.109985351562507</v>
      </c>
      <c r="K42" s="158">
        <v>7.56836004114685</v>
      </c>
      <c r="L42" s="168">
        <v>4.40421535262847</v>
      </c>
      <c r="M42" s="169">
        <v>0</v>
      </c>
      <c r="N42" s="158">
        <v>0</v>
      </c>
      <c r="O42" s="155">
        <f t="shared" si="1"/>
        <v>0</v>
      </c>
      <c r="P42" s="158">
        <v>0</v>
      </c>
      <c r="Q42" s="158">
        <v>0</v>
      </c>
      <c r="R42" s="156">
        <f t="shared" si="2"/>
        <v>0</v>
      </c>
      <c r="S42" s="157">
        <v>0</v>
      </c>
      <c r="T42" s="158">
        <v>0</v>
      </c>
      <c r="U42" s="170">
        <v>0</v>
      </c>
      <c r="V42" s="171">
        <v>0</v>
      </c>
      <c r="W42" s="172">
        <v>1.84465789448694</v>
      </c>
      <c r="X42" s="13"/>
      <c r="Y42" s="13"/>
      <c r="Z42" s="162">
        <f t="shared" si="3"/>
        <v>1.8303576869977523</v>
      </c>
      <c r="AB42" s="163">
        <v>0</v>
      </c>
      <c r="AC42" s="163">
        <v>0</v>
      </c>
      <c r="AD42" s="163">
        <v>0</v>
      </c>
      <c r="AE42" s="163">
        <v>0</v>
      </c>
      <c r="AF42" s="163">
        <v>0</v>
      </c>
      <c r="AG42" s="163"/>
    </row>
    <row r="43" spans="2:33" s="5" customFormat="1" ht="18" customHeight="1">
      <c r="B43" s="164" t="s">
        <v>110</v>
      </c>
      <c r="C43" s="165">
        <v>24</v>
      </c>
      <c r="D43" s="166" t="s">
        <v>3</v>
      </c>
      <c r="E43" s="167">
        <v>218.819137573242</v>
      </c>
      <c r="F43" s="158">
        <v>218.050827026367</v>
      </c>
      <c r="G43" s="158">
        <v>0.768309593200684</v>
      </c>
      <c r="H43" s="158">
        <v>67.6502380371094</v>
      </c>
      <c r="I43" s="158">
        <v>58.8803215026855</v>
      </c>
      <c r="J43" s="158">
        <f t="shared" si="0"/>
        <v>8.769916534423906</v>
      </c>
      <c r="K43" s="158">
        <v>7.53400485419428</v>
      </c>
      <c r="L43" s="168">
        <v>4.41547998105861</v>
      </c>
      <c r="M43" s="169">
        <v>0</v>
      </c>
      <c r="N43" s="158">
        <v>0</v>
      </c>
      <c r="O43" s="155">
        <f t="shared" si="1"/>
        <v>0</v>
      </c>
      <c r="P43" s="158">
        <v>0</v>
      </c>
      <c r="Q43" s="158">
        <v>0</v>
      </c>
      <c r="R43" s="156">
        <f t="shared" si="2"/>
        <v>0</v>
      </c>
      <c r="S43" s="157">
        <v>0</v>
      </c>
      <c r="T43" s="158">
        <v>0</v>
      </c>
      <c r="U43" s="170">
        <v>0</v>
      </c>
      <c r="V43" s="171">
        <v>0</v>
      </c>
      <c r="W43" s="172">
        <v>1.97830110905083</v>
      </c>
      <c r="X43" s="13"/>
      <c r="Y43" s="13"/>
      <c r="Z43" s="162">
        <f t="shared" si="3"/>
        <v>1.9642639446658574</v>
      </c>
      <c r="AB43" s="163">
        <v>0</v>
      </c>
      <c r="AC43" s="163">
        <v>0</v>
      </c>
      <c r="AD43" s="163">
        <v>0</v>
      </c>
      <c r="AE43" s="163">
        <v>0</v>
      </c>
      <c r="AF43" s="163">
        <v>0</v>
      </c>
      <c r="AG43" s="163"/>
    </row>
    <row r="44" spans="2:33" s="5" customFormat="1" ht="18" customHeight="1">
      <c r="B44" s="164" t="s">
        <v>111</v>
      </c>
      <c r="C44" s="165">
        <v>24</v>
      </c>
      <c r="D44" s="166" t="s">
        <v>3</v>
      </c>
      <c r="E44" s="167">
        <v>219.719772338867</v>
      </c>
      <c r="F44" s="158">
        <v>218.940689086914</v>
      </c>
      <c r="G44" s="158">
        <v>0.779080390930176</v>
      </c>
      <c r="H44" s="158">
        <v>67.7632293701172</v>
      </c>
      <c r="I44" s="158">
        <v>59.7899971008301</v>
      </c>
      <c r="J44" s="158">
        <f t="shared" si="0"/>
        <v>7.973232269287102</v>
      </c>
      <c r="K44" s="158">
        <v>7.5471958991032</v>
      </c>
      <c r="L44" s="168">
        <v>4.415599109511</v>
      </c>
      <c r="M44" s="169">
        <v>0</v>
      </c>
      <c r="N44" s="158">
        <v>0</v>
      </c>
      <c r="O44" s="155">
        <f t="shared" si="1"/>
        <v>0</v>
      </c>
      <c r="P44" s="158">
        <v>0</v>
      </c>
      <c r="Q44" s="158">
        <v>0</v>
      </c>
      <c r="R44" s="156">
        <f t="shared" si="2"/>
        <v>0</v>
      </c>
      <c r="S44" s="157">
        <v>0</v>
      </c>
      <c r="T44" s="158">
        <v>0</v>
      </c>
      <c r="U44" s="170">
        <v>0</v>
      </c>
      <c r="V44" s="171">
        <v>0</v>
      </c>
      <c r="W44" s="172">
        <v>1.8126041827462</v>
      </c>
      <c r="X44" s="13"/>
      <c r="Y44" s="13"/>
      <c r="Z44" s="162">
        <f t="shared" si="3"/>
        <v>1.7984581643882436</v>
      </c>
      <c r="AB44" s="163">
        <v>0</v>
      </c>
      <c r="AC44" s="163">
        <v>0</v>
      </c>
      <c r="AD44" s="163">
        <v>0</v>
      </c>
      <c r="AE44" s="163">
        <v>0</v>
      </c>
      <c r="AF44" s="163">
        <v>0</v>
      </c>
      <c r="AG44" s="163"/>
    </row>
    <row r="45" spans="2:33" s="5" customFormat="1" ht="18" customHeight="1">
      <c r="B45" s="164" t="s">
        <v>112</v>
      </c>
      <c r="C45" s="165">
        <v>24</v>
      </c>
      <c r="D45" s="166" t="s">
        <v>3</v>
      </c>
      <c r="E45" s="167">
        <v>217.070999145508</v>
      </c>
      <c r="F45" s="158">
        <v>216.305419921875</v>
      </c>
      <c r="G45" s="158">
        <v>0.765570640563965</v>
      </c>
      <c r="H45" s="158">
        <v>67.7489242553711</v>
      </c>
      <c r="I45" s="158">
        <v>59.5593032836914</v>
      </c>
      <c r="J45" s="158">
        <f t="shared" si="0"/>
        <v>8.189620971679695</v>
      </c>
      <c r="K45" s="158">
        <v>7.51934901555959</v>
      </c>
      <c r="L45" s="168">
        <v>4.44050181844563</v>
      </c>
      <c r="M45" s="169">
        <v>0</v>
      </c>
      <c r="N45" s="158">
        <v>0</v>
      </c>
      <c r="O45" s="155">
        <f t="shared" si="1"/>
        <v>0</v>
      </c>
      <c r="P45" s="158">
        <v>0</v>
      </c>
      <c r="Q45" s="158">
        <v>0</v>
      </c>
      <c r="R45" s="156">
        <f t="shared" si="2"/>
        <v>0</v>
      </c>
      <c r="S45" s="157">
        <v>0</v>
      </c>
      <c r="T45" s="158">
        <v>0</v>
      </c>
      <c r="U45" s="170">
        <v>0</v>
      </c>
      <c r="V45" s="171">
        <v>0</v>
      </c>
      <c r="W45" s="172">
        <v>1.83708735861705</v>
      </c>
      <c r="X45" s="13"/>
      <c r="Y45" s="13"/>
      <c r="Z45" s="162">
        <f t="shared" si="3"/>
        <v>1.8233265721135687</v>
      </c>
      <c r="AB45" s="163">
        <v>0</v>
      </c>
      <c r="AC45" s="163">
        <v>0</v>
      </c>
      <c r="AD45" s="163">
        <v>0</v>
      </c>
      <c r="AE45" s="163">
        <v>0</v>
      </c>
      <c r="AF45" s="163">
        <v>0</v>
      </c>
      <c r="AG45" s="163"/>
    </row>
    <row r="46" spans="2:33" s="5" customFormat="1" ht="18" customHeight="1">
      <c r="B46" s="164" t="s">
        <v>113</v>
      </c>
      <c r="C46" s="165">
        <v>24</v>
      </c>
      <c r="D46" s="166" t="s">
        <v>3</v>
      </c>
      <c r="E46" s="167">
        <v>221.720550537109</v>
      </c>
      <c r="F46" s="158">
        <v>220.941818237305</v>
      </c>
      <c r="G46" s="158">
        <v>0.778722763061523</v>
      </c>
      <c r="H46" s="158">
        <v>67.7735137939453</v>
      </c>
      <c r="I46" s="158">
        <v>60.1662445068359</v>
      </c>
      <c r="J46" s="158">
        <f t="shared" si="0"/>
        <v>7.607269287109396</v>
      </c>
      <c r="K46" s="158">
        <v>7.57981278312809</v>
      </c>
      <c r="L46" s="168">
        <v>4.38033100962229</v>
      </c>
      <c r="M46" s="169">
        <v>0</v>
      </c>
      <c r="N46" s="158">
        <v>0</v>
      </c>
      <c r="O46" s="155">
        <f t="shared" si="1"/>
        <v>0</v>
      </c>
      <c r="P46" s="158">
        <v>0</v>
      </c>
      <c r="Q46" s="158">
        <v>0</v>
      </c>
      <c r="R46" s="156">
        <f t="shared" si="2"/>
        <v>0</v>
      </c>
      <c r="S46" s="157">
        <v>0</v>
      </c>
      <c r="T46" s="158">
        <v>0</v>
      </c>
      <c r="U46" s="170">
        <v>0</v>
      </c>
      <c r="V46" s="171">
        <v>0</v>
      </c>
      <c r="W46" s="172">
        <v>1.74805816656951</v>
      </c>
      <c r="X46" s="13"/>
      <c r="Y46" s="13"/>
      <c r="Z46" s="162">
        <f t="shared" si="3"/>
        <v>1.7335413323773157</v>
      </c>
      <c r="AB46" s="163">
        <v>0</v>
      </c>
      <c r="AC46" s="163">
        <v>0</v>
      </c>
      <c r="AD46" s="163">
        <v>0</v>
      </c>
      <c r="AE46" s="163">
        <v>0</v>
      </c>
      <c r="AF46" s="163">
        <v>0</v>
      </c>
      <c r="AG46" s="163"/>
    </row>
    <row r="47" spans="2:33" s="5" customFormat="1" ht="18" customHeight="1">
      <c r="B47" s="164" t="s">
        <v>114</v>
      </c>
      <c r="C47" s="165">
        <v>24</v>
      </c>
      <c r="D47" s="166" t="s">
        <v>3</v>
      </c>
      <c r="E47" s="167">
        <v>219.351272583008</v>
      </c>
      <c r="F47" s="158">
        <v>218.609634399414</v>
      </c>
      <c r="G47" s="158">
        <v>0.741639137268066</v>
      </c>
      <c r="H47" s="158">
        <v>67.4896087646484</v>
      </c>
      <c r="I47" s="158">
        <v>59.3954010009766</v>
      </c>
      <c r="J47" s="158">
        <f t="shared" si="0"/>
        <v>8.094207763671797</v>
      </c>
      <c r="K47" s="158">
        <v>7.40897468102867</v>
      </c>
      <c r="L47" s="168">
        <v>4.3935220545312</v>
      </c>
      <c r="M47" s="169">
        <v>0</v>
      </c>
      <c r="N47" s="158">
        <v>0</v>
      </c>
      <c r="O47" s="155">
        <f t="shared" si="1"/>
        <v>0</v>
      </c>
      <c r="P47" s="158">
        <v>0</v>
      </c>
      <c r="Q47" s="158">
        <v>0</v>
      </c>
      <c r="R47" s="156">
        <f t="shared" si="2"/>
        <v>0</v>
      </c>
      <c r="S47" s="157">
        <v>0</v>
      </c>
      <c r="T47" s="158">
        <v>0</v>
      </c>
      <c r="U47" s="170">
        <v>0</v>
      </c>
      <c r="V47" s="171">
        <v>0</v>
      </c>
      <c r="W47" s="172">
        <v>1.83313865767312</v>
      </c>
      <c r="X47" s="13"/>
      <c r="Y47" s="13"/>
      <c r="Z47" s="162">
        <f t="shared" si="3"/>
        <v>1.8195246708248742</v>
      </c>
      <c r="AB47" s="163">
        <v>0</v>
      </c>
      <c r="AC47" s="163">
        <v>0</v>
      </c>
      <c r="AD47" s="163">
        <v>0</v>
      </c>
      <c r="AE47" s="163">
        <v>0</v>
      </c>
      <c r="AF47" s="163">
        <v>0</v>
      </c>
      <c r="AG47" s="163"/>
    </row>
    <row r="48" spans="2:33" s="5" customFormat="1" ht="18" customHeight="1">
      <c r="B48" s="164" t="s">
        <v>115</v>
      </c>
      <c r="C48" s="165">
        <v>24</v>
      </c>
      <c r="D48" s="166" t="s">
        <v>3</v>
      </c>
      <c r="E48" s="167">
        <v>222.396621704102</v>
      </c>
      <c r="F48" s="158">
        <v>221.628448486328</v>
      </c>
      <c r="G48" s="158">
        <v>0.768181800842285</v>
      </c>
      <c r="H48" s="158">
        <v>67.5245208740234</v>
      </c>
      <c r="I48" s="158">
        <v>59.7368392944336</v>
      </c>
      <c r="J48" s="158">
        <f t="shared" si="0"/>
        <v>7.787681579589794</v>
      </c>
      <c r="K48" s="158">
        <v>7.49549475856562</v>
      </c>
      <c r="L48" s="168">
        <v>4.3691067997742</v>
      </c>
      <c r="M48" s="169">
        <v>0</v>
      </c>
      <c r="N48" s="158">
        <v>0</v>
      </c>
      <c r="O48" s="155">
        <f t="shared" si="1"/>
        <v>0</v>
      </c>
      <c r="P48" s="158">
        <v>0</v>
      </c>
      <c r="Q48" s="158">
        <v>0</v>
      </c>
      <c r="R48" s="156">
        <f t="shared" si="2"/>
        <v>0</v>
      </c>
      <c r="S48" s="157">
        <v>0</v>
      </c>
      <c r="T48" s="158">
        <v>0</v>
      </c>
      <c r="U48" s="170">
        <v>0</v>
      </c>
      <c r="V48" s="171">
        <v>0</v>
      </c>
      <c r="W48" s="172">
        <v>1.79212061691685</v>
      </c>
      <c r="X48" s="13"/>
      <c r="Y48" s="13"/>
      <c r="Z48" s="162">
        <f t="shared" si="3"/>
        <v>1.7778423142684865</v>
      </c>
      <c r="AB48" s="163">
        <v>0</v>
      </c>
      <c r="AC48" s="163">
        <v>0</v>
      </c>
      <c r="AD48" s="163">
        <v>0</v>
      </c>
      <c r="AE48" s="163">
        <v>0</v>
      </c>
      <c r="AF48" s="163">
        <v>0</v>
      </c>
      <c r="AG48" s="163"/>
    </row>
    <row r="49" spans="2:33" s="5" customFormat="1" ht="18" customHeight="1">
      <c r="B49" s="164" t="s">
        <v>116</v>
      </c>
      <c r="C49" s="165">
        <v>24</v>
      </c>
      <c r="D49" s="166" t="s">
        <v>3</v>
      </c>
      <c r="E49" s="167">
        <v>222.20849609375</v>
      </c>
      <c r="F49" s="158">
        <v>221.432968139648</v>
      </c>
      <c r="G49" s="158">
        <v>0.775535583496094</v>
      </c>
      <c r="H49" s="158">
        <v>67.5332183837891</v>
      </c>
      <c r="I49" s="158">
        <v>59.3501205444336</v>
      </c>
      <c r="J49" s="158">
        <f t="shared" si="0"/>
        <v>8.183097839355504</v>
      </c>
      <c r="K49" s="158">
        <v>7.4694117054752</v>
      </c>
      <c r="L49" s="168">
        <v>4.36717339361582</v>
      </c>
      <c r="M49" s="169">
        <v>0</v>
      </c>
      <c r="N49" s="158">
        <v>0</v>
      </c>
      <c r="O49" s="155">
        <f t="shared" si="1"/>
        <v>0</v>
      </c>
      <c r="P49" s="158">
        <v>0</v>
      </c>
      <c r="Q49" s="158">
        <v>0</v>
      </c>
      <c r="R49" s="156">
        <f t="shared" si="2"/>
        <v>0</v>
      </c>
      <c r="S49" s="157">
        <v>0</v>
      </c>
      <c r="T49" s="158">
        <v>0</v>
      </c>
      <c r="U49" s="170">
        <v>0</v>
      </c>
      <c r="V49" s="171">
        <v>0</v>
      </c>
      <c r="W49" s="172">
        <v>1.87855116717622</v>
      </c>
      <c r="X49" s="13"/>
      <c r="Y49" s="13"/>
      <c r="Z49" s="162">
        <f t="shared" si="3"/>
        <v>1.8643815418327314</v>
      </c>
      <c r="AB49" s="163">
        <v>0</v>
      </c>
      <c r="AC49" s="163">
        <v>0</v>
      </c>
      <c r="AD49" s="163">
        <v>0</v>
      </c>
      <c r="AE49" s="163">
        <v>0</v>
      </c>
      <c r="AF49" s="163">
        <v>0</v>
      </c>
      <c r="AG49" s="163"/>
    </row>
    <row r="50" spans="2:33" s="5" customFormat="1" ht="18" customHeight="1" thickBot="1">
      <c r="B50" s="164" t="s">
        <v>117</v>
      </c>
      <c r="C50" s="165">
        <v>24</v>
      </c>
      <c r="D50" s="166" t="s">
        <v>3</v>
      </c>
      <c r="E50" s="167">
        <v>221.594299316406</v>
      </c>
      <c r="F50" s="158">
        <v>220.809799194336</v>
      </c>
      <c r="G50" s="158">
        <v>0.78450870513916</v>
      </c>
      <c r="H50" s="158">
        <v>67.662956237793</v>
      </c>
      <c r="I50" s="158">
        <v>59.0740509033203</v>
      </c>
      <c r="J50" s="158">
        <f t="shared" si="0"/>
        <v>8.588905334472699</v>
      </c>
      <c r="K50" s="158">
        <v>7.46430498477646</v>
      </c>
      <c r="L50" s="168">
        <v>4.38183257514076</v>
      </c>
      <c r="M50" s="169">
        <v>0</v>
      </c>
      <c r="N50" s="158">
        <v>0</v>
      </c>
      <c r="O50" s="155">
        <f t="shared" si="1"/>
        <v>0</v>
      </c>
      <c r="P50" s="158">
        <v>0</v>
      </c>
      <c r="Q50" s="158">
        <v>0</v>
      </c>
      <c r="R50" s="156">
        <f t="shared" si="2"/>
        <v>0</v>
      </c>
      <c r="S50" s="157">
        <v>0</v>
      </c>
      <c r="T50" s="158">
        <v>0</v>
      </c>
      <c r="U50" s="170">
        <v>0</v>
      </c>
      <c r="V50" s="171">
        <v>0</v>
      </c>
      <c r="W50" s="172">
        <v>1.96362972213965</v>
      </c>
      <c r="X50" s="13"/>
      <c r="Y50" s="13"/>
      <c r="Z50" s="162">
        <f t="shared" si="3"/>
        <v>1.9495960596322437</v>
      </c>
      <c r="AB50" s="163">
        <v>0</v>
      </c>
      <c r="AC50" s="163">
        <v>0</v>
      </c>
      <c r="AD50" s="163">
        <v>0</v>
      </c>
      <c r="AE50" s="163">
        <v>0</v>
      </c>
      <c r="AF50" s="163">
        <v>0</v>
      </c>
      <c r="AG50" s="163"/>
    </row>
    <row r="51" spans="2:33" s="5" customFormat="1" ht="18" customHeight="1" hidden="1">
      <c r="B51" s="173" t="s">
        <v>3</v>
      </c>
      <c r="C51" s="174" t="s">
        <v>3</v>
      </c>
      <c r="D51" s="175" t="s">
        <v>3</v>
      </c>
      <c r="E51" s="176" t="s">
        <v>3</v>
      </c>
      <c r="F51" s="177" t="s">
        <v>3</v>
      </c>
      <c r="G51" s="177" t="s">
        <v>3</v>
      </c>
      <c r="H51" s="177" t="s">
        <v>3</v>
      </c>
      <c r="I51" s="177" t="s">
        <v>3</v>
      </c>
      <c r="J51" s="177" t="str">
        <f t="shared" si="0"/>
        <v>-</v>
      </c>
      <c r="K51" s="177" t="s">
        <v>3</v>
      </c>
      <c r="L51" s="178" t="s">
        <v>3</v>
      </c>
      <c r="M51" s="169" t="s">
        <v>3</v>
      </c>
      <c r="N51" s="158" t="s">
        <v>3</v>
      </c>
      <c r="O51" s="155" t="str">
        <f t="shared" si="1"/>
        <v>-</v>
      </c>
      <c r="P51" s="158" t="s">
        <v>3</v>
      </c>
      <c r="Q51" s="158" t="s">
        <v>3</v>
      </c>
      <c r="R51" s="156" t="str">
        <f t="shared" si="2"/>
        <v>-</v>
      </c>
      <c r="S51" s="170" t="s">
        <v>3</v>
      </c>
      <c r="T51" s="177" t="s">
        <v>3</v>
      </c>
      <c r="U51" s="170" t="s">
        <v>3</v>
      </c>
      <c r="V51" s="171" t="s">
        <v>3</v>
      </c>
      <c r="W51" s="172" t="s">
        <v>3</v>
      </c>
      <c r="X51" s="13"/>
      <c r="Y51" s="13"/>
      <c r="Z51" s="162" t="e">
        <f t="shared" si="3"/>
        <v>#VALUE!</v>
      </c>
      <c r="AB51" s="163" t="s">
        <v>3</v>
      </c>
      <c r="AC51" s="163" t="s">
        <v>3</v>
      </c>
      <c r="AD51" s="163" t="s">
        <v>3</v>
      </c>
      <c r="AE51" s="163" t="s">
        <v>3</v>
      </c>
      <c r="AF51" s="163" t="s">
        <v>3</v>
      </c>
      <c r="AG51" s="163"/>
    </row>
    <row r="52" spans="2:33" s="5" customFormat="1" ht="18" customHeight="1" hidden="1">
      <c r="B52" s="164" t="s">
        <v>3</v>
      </c>
      <c r="C52" s="165" t="s">
        <v>3</v>
      </c>
      <c r="D52" s="166" t="s">
        <v>3</v>
      </c>
      <c r="E52" s="167" t="s">
        <v>3</v>
      </c>
      <c r="F52" s="158" t="s">
        <v>3</v>
      </c>
      <c r="G52" s="158" t="s">
        <v>3</v>
      </c>
      <c r="H52" s="158" t="s">
        <v>3</v>
      </c>
      <c r="I52" s="158" t="s">
        <v>3</v>
      </c>
      <c r="J52" s="158" t="str">
        <f t="shared" si="0"/>
        <v>-</v>
      </c>
      <c r="K52" s="158" t="s">
        <v>3</v>
      </c>
      <c r="L52" s="168" t="s">
        <v>3</v>
      </c>
      <c r="M52" s="169" t="s">
        <v>3</v>
      </c>
      <c r="N52" s="158" t="s">
        <v>3</v>
      </c>
      <c r="O52" s="155" t="str">
        <f t="shared" si="1"/>
        <v>-</v>
      </c>
      <c r="P52" s="158" t="s">
        <v>3</v>
      </c>
      <c r="Q52" s="158" t="s">
        <v>3</v>
      </c>
      <c r="R52" s="156" t="str">
        <f t="shared" si="2"/>
        <v>-</v>
      </c>
      <c r="S52" s="157" t="s">
        <v>3</v>
      </c>
      <c r="T52" s="158" t="s">
        <v>3</v>
      </c>
      <c r="U52" s="170" t="s">
        <v>3</v>
      </c>
      <c r="V52" s="171" t="s">
        <v>3</v>
      </c>
      <c r="W52" s="172" t="s">
        <v>3</v>
      </c>
      <c r="X52" s="13"/>
      <c r="Y52" s="13"/>
      <c r="Z52" s="162" t="e">
        <f t="shared" si="3"/>
        <v>#VALUE!</v>
      </c>
      <c r="AB52" s="163" t="s">
        <v>3</v>
      </c>
      <c r="AC52" s="163" t="s">
        <v>3</v>
      </c>
      <c r="AD52" s="163" t="s">
        <v>3</v>
      </c>
      <c r="AE52" s="163" t="s">
        <v>3</v>
      </c>
      <c r="AF52" s="163" t="s">
        <v>3</v>
      </c>
      <c r="AG52" s="163"/>
    </row>
    <row r="53" spans="2:33" s="5" customFormat="1" ht="18" customHeight="1" hidden="1">
      <c r="B53" s="164" t="s">
        <v>3</v>
      </c>
      <c r="C53" s="165" t="s">
        <v>3</v>
      </c>
      <c r="D53" s="166" t="s">
        <v>3</v>
      </c>
      <c r="E53" s="167" t="s">
        <v>3</v>
      </c>
      <c r="F53" s="158" t="s">
        <v>3</v>
      </c>
      <c r="G53" s="158" t="s">
        <v>3</v>
      </c>
      <c r="H53" s="158" t="s">
        <v>3</v>
      </c>
      <c r="I53" s="158" t="s">
        <v>3</v>
      </c>
      <c r="J53" s="158" t="str">
        <f t="shared" si="0"/>
        <v>-</v>
      </c>
      <c r="K53" s="158" t="s">
        <v>3</v>
      </c>
      <c r="L53" s="168" t="s">
        <v>3</v>
      </c>
      <c r="M53" s="169" t="s">
        <v>3</v>
      </c>
      <c r="N53" s="158" t="s">
        <v>3</v>
      </c>
      <c r="O53" s="155" t="str">
        <f t="shared" si="1"/>
        <v>-</v>
      </c>
      <c r="P53" s="158" t="s">
        <v>3</v>
      </c>
      <c r="Q53" s="158" t="s">
        <v>3</v>
      </c>
      <c r="R53" s="156" t="str">
        <f t="shared" si="2"/>
        <v>-</v>
      </c>
      <c r="S53" s="157" t="s">
        <v>3</v>
      </c>
      <c r="T53" s="158" t="s">
        <v>3</v>
      </c>
      <c r="U53" s="170" t="s">
        <v>3</v>
      </c>
      <c r="V53" s="171" t="s">
        <v>3</v>
      </c>
      <c r="W53" s="172" t="s">
        <v>3</v>
      </c>
      <c r="X53" s="13"/>
      <c r="Y53" s="13"/>
      <c r="Z53" s="162" t="e">
        <f t="shared" si="3"/>
        <v>#VALUE!</v>
      </c>
      <c r="AB53" s="163" t="s">
        <v>3</v>
      </c>
      <c r="AC53" s="163" t="s">
        <v>3</v>
      </c>
      <c r="AD53" s="163" t="s">
        <v>3</v>
      </c>
      <c r="AE53" s="163" t="s">
        <v>3</v>
      </c>
      <c r="AF53" s="163" t="s">
        <v>3</v>
      </c>
      <c r="AG53" s="163"/>
    </row>
    <row r="54" spans="2:33" s="5" customFormat="1" ht="18" customHeight="1" hidden="1">
      <c r="B54" s="173" t="s">
        <v>3</v>
      </c>
      <c r="C54" s="174" t="s">
        <v>3</v>
      </c>
      <c r="D54" s="175" t="s">
        <v>3</v>
      </c>
      <c r="E54" s="176" t="s">
        <v>3</v>
      </c>
      <c r="F54" s="177" t="s">
        <v>3</v>
      </c>
      <c r="G54" s="177" t="s">
        <v>3</v>
      </c>
      <c r="H54" s="177" t="s">
        <v>3</v>
      </c>
      <c r="I54" s="177" t="s">
        <v>3</v>
      </c>
      <c r="J54" s="177" t="str">
        <f t="shared" si="0"/>
        <v>-</v>
      </c>
      <c r="K54" s="177" t="s">
        <v>3</v>
      </c>
      <c r="L54" s="178" t="s">
        <v>3</v>
      </c>
      <c r="M54" s="169" t="s">
        <v>3</v>
      </c>
      <c r="N54" s="158" t="s">
        <v>3</v>
      </c>
      <c r="O54" s="155" t="str">
        <f t="shared" si="1"/>
        <v>-</v>
      </c>
      <c r="P54" s="158" t="s">
        <v>3</v>
      </c>
      <c r="Q54" s="158" t="s">
        <v>3</v>
      </c>
      <c r="R54" s="156" t="str">
        <f t="shared" si="2"/>
        <v>-</v>
      </c>
      <c r="S54" s="170" t="s">
        <v>3</v>
      </c>
      <c r="T54" s="177" t="s">
        <v>3</v>
      </c>
      <c r="U54" s="170" t="s">
        <v>3</v>
      </c>
      <c r="V54" s="171" t="s">
        <v>3</v>
      </c>
      <c r="W54" s="172" t="s">
        <v>3</v>
      </c>
      <c r="X54" s="13"/>
      <c r="Y54" s="13"/>
      <c r="Z54" s="162" t="e">
        <f t="shared" si="3"/>
        <v>#VALUE!</v>
      </c>
      <c r="AB54" s="163" t="s">
        <v>3</v>
      </c>
      <c r="AC54" s="163" t="s">
        <v>3</v>
      </c>
      <c r="AD54" s="163" t="s">
        <v>3</v>
      </c>
      <c r="AE54" s="163" t="s">
        <v>3</v>
      </c>
      <c r="AF54" s="163" t="s">
        <v>3</v>
      </c>
      <c r="AG54" s="163"/>
    </row>
    <row r="55" spans="2:33" s="5" customFormat="1" ht="18" customHeight="1" hidden="1">
      <c r="B55" s="164" t="s">
        <v>3</v>
      </c>
      <c r="C55" s="165" t="s">
        <v>3</v>
      </c>
      <c r="D55" s="166" t="s">
        <v>3</v>
      </c>
      <c r="E55" s="167" t="s">
        <v>3</v>
      </c>
      <c r="F55" s="158" t="s">
        <v>3</v>
      </c>
      <c r="G55" s="158" t="s">
        <v>3</v>
      </c>
      <c r="H55" s="158" t="s">
        <v>3</v>
      </c>
      <c r="I55" s="158" t="s">
        <v>3</v>
      </c>
      <c r="J55" s="158" t="str">
        <f t="shared" si="0"/>
        <v>-</v>
      </c>
      <c r="K55" s="158" t="s">
        <v>3</v>
      </c>
      <c r="L55" s="168" t="s">
        <v>3</v>
      </c>
      <c r="M55" s="169" t="s">
        <v>3</v>
      </c>
      <c r="N55" s="158" t="s">
        <v>3</v>
      </c>
      <c r="O55" s="155" t="str">
        <f t="shared" si="1"/>
        <v>-</v>
      </c>
      <c r="P55" s="158" t="s">
        <v>3</v>
      </c>
      <c r="Q55" s="158" t="s">
        <v>3</v>
      </c>
      <c r="R55" s="156" t="str">
        <f t="shared" si="2"/>
        <v>-</v>
      </c>
      <c r="S55" s="157" t="s">
        <v>3</v>
      </c>
      <c r="T55" s="158" t="s">
        <v>3</v>
      </c>
      <c r="U55" s="170" t="s">
        <v>3</v>
      </c>
      <c r="V55" s="171" t="s">
        <v>3</v>
      </c>
      <c r="W55" s="172" t="s">
        <v>3</v>
      </c>
      <c r="X55" s="13"/>
      <c r="Y55" s="13"/>
      <c r="Z55" s="162" t="e">
        <f t="shared" si="3"/>
        <v>#VALUE!</v>
      </c>
      <c r="AB55" s="163" t="s">
        <v>3</v>
      </c>
      <c r="AC55" s="163" t="s">
        <v>3</v>
      </c>
      <c r="AD55" s="163" t="s">
        <v>3</v>
      </c>
      <c r="AE55" s="163" t="s">
        <v>3</v>
      </c>
      <c r="AF55" s="163" t="s">
        <v>3</v>
      </c>
      <c r="AG55" s="163"/>
    </row>
    <row r="56" spans="2:33" s="5" customFormat="1" ht="18" customHeight="1" hidden="1">
      <c r="B56" s="164" t="s">
        <v>3</v>
      </c>
      <c r="C56" s="165" t="s">
        <v>3</v>
      </c>
      <c r="D56" s="166" t="s">
        <v>3</v>
      </c>
      <c r="E56" s="167" t="s">
        <v>3</v>
      </c>
      <c r="F56" s="158" t="s">
        <v>3</v>
      </c>
      <c r="G56" s="158" t="s">
        <v>3</v>
      </c>
      <c r="H56" s="158" t="s">
        <v>3</v>
      </c>
      <c r="I56" s="158" t="s">
        <v>3</v>
      </c>
      <c r="J56" s="158" t="str">
        <f t="shared" si="0"/>
        <v>-</v>
      </c>
      <c r="K56" s="158" t="s">
        <v>3</v>
      </c>
      <c r="L56" s="168" t="s">
        <v>3</v>
      </c>
      <c r="M56" s="169" t="s">
        <v>3</v>
      </c>
      <c r="N56" s="158" t="s">
        <v>3</v>
      </c>
      <c r="O56" s="155" t="str">
        <f t="shared" si="1"/>
        <v>-</v>
      </c>
      <c r="P56" s="158" t="s">
        <v>3</v>
      </c>
      <c r="Q56" s="158" t="s">
        <v>3</v>
      </c>
      <c r="R56" s="156" t="str">
        <f t="shared" si="2"/>
        <v>-</v>
      </c>
      <c r="S56" s="157" t="s">
        <v>3</v>
      </c>
      <c r="T56" s="158" t="s">
        <v>3</v>
      </c>
      <c r="U56" s="170" t="s">
        <v>3</v>
      </c>
      <c r="V56" s="171" t="s">
        <v>3</v>
      </c>
      <c r="W56" s="172" t="s">
        <v>3</v>
      </c>
      <c r="X56" s="13"/>
      <c r="Y56" s="13"/>
      <c r="Z56" s="162" t="e">
        <f t="shared" si="3"/>
        <v>#VALUE!</v>
      </c>
      <c r="AB56" s="163" t="s">
        <v>3</v>
      </c>
      <c r="AC56" s="163" t="s">
        <v>3</v>
      </c>
      <c r="AD56" s="163" t="s">
        <v>3</v>
      </c>
      <c r="AE56" s="163" t="s">
        <v>3</v>
      </c>
      <c r="AF56" s="163" t="s">
        <v>3</v>
      </c>
      <c r="AG56" s="163"/>
    </row>
    <row r="57" spans="2:33" s="5" customFormat="1" ht="18" customHeight="1" hidden="1">
      <c r="B57" s="164" t="s">
        <v>3</v>
      </c>
      <c r="C57" s="165" t="s">
        <v>3</v>
      </c>
      <c r="D57" s="166" t="s">
        <v>3</v>
      </c>
      <c r="E57" s="167" t="s">
        <v>3</v>
      </c>
      <c r="F57" s="158" t="s">
        <v>3</v>
      </c>
      <c r="G57" s="158" t="s">
        <v>3</v>
      </c>
      <c r="H57" s="158" t="s">
        <v>3</v>
      </c>
      <c r="I57" s="158" t="s">
        <v>3</v>
      </c>
      <c r="J57" s="158" t="str">
        <f t="shared" si="0"/>
        <v>-</v>
      </c>
      <c r="K57" s="158" t="s">
        <v>3</v>
      </c>
      <c r="L57" s="168" t="s">
        <v>3</v>
      </c>
      <c r="M57" s="169" t="s">
        <v>3</v>
      </c>
      <c r="N57" s="158" t="s">
        <v>3</v>
      </c>
      <c r="O57" s="155" t="str">
        <f t="shared" si="1"/>
        <v>-</v>
      </c>
      <c r="P57" s="158" t="s">
        <v>3</v>
      </c>
      <c r="Q57" s="158" t="s">
        <v>3</v>
      </c>
      <c r="R57" s="156" t="str">
        <f t="shared" si="2"/>
        <v>-</v>
      </c>
      <c r="S57" s="157" t="s">
        <v>3</v>
      </c>
      <c r="T57" s="158" t="s">
        <v>3</v>
      </c>
      <c r="U57" s="170" t="s">
        <v>3</v>
      </c>
      <c r="V57" s="171" t="s">
        <v>3</v>
      </c>
      <c r="W57" s="172" t="s">
        <v>3</v>
      </c>
      <c r="X57" s="13"/>
      <c r="Y57" s="13"/>
      <c r="Z57" s="162" t="e">
        <f t="shared" si="3"/>
        <v>#VALUE!</v>
      </c>
      <c r="AB57" s="163" t="s">
        <v>3</v>
      </c>
      <c r="AC57" s="163" t="s">
        <v>3</v>
      </c>
      <c r="AD57" s="163" t="s">
        <v>3</v>
      </c>
      <c r="AE57" s="163" t="s">
        <v>3</v>
      </c>
      <c r="AF57" s="163" t="s">
        <v>3</v>
      </c>
      <c r="AG57" s="163"/>
    </row>
    <row r="58" spans="2:33" s="5" customFormat="1" ht="18" customHeight="1" hidden="1">
      <c r="B58" s="164" t="s">
        <v>3</v>
      </c>
      <c r="C58" s="165" t="s">
        <v>3</v>
      </c>
      <c r="D58" s="166" t="s">
        <v>3</v>
      </c>
      <c r="E58" s="167" t="s">
        <v>3</v>
      </c>
      <c r="F58" s="158" t="s">
        <v>3</v>
      </c>
      <c r="G58" s="158" t="s">
        <v>3</v>
      </c>
      <c r="H58" s="158" t="s">
        <v>3</v>
      </c>
      <c r="I58" s="158" t="s">
        <v>3</v>
      </c>
      <c r="J58" s="158" t="str">
        <f t="shared" si="0"/>
        <v>-</v>
      </c>
      <c r="K58" s="158" t="s">
        <v>3</v>
      </c>
      <c r="L58" s="168" t="s">
        <v>3</v>
      </c>
      <c r="M58" s="169" t="s">
        <v>3</v>
      </c>
      <c r="N58" s="158" t="s">
        <v>3</v>
      </c>
      <c r="O58" s="155" t="str">
        <f t="shared" si="1"/>
        <v>-</v>
      </c>
      <c r="P58" s="158" t="s">
        <v>3</v>
      </c>
      <c r="Q58" s="158" t="s">
        <v>3</v>
      </c>
      <c r="R58" s="156" t="str">
        <f t="shared" si="2"/>
        <v>-</v>
      </c>
      <c r="S58" s="157" t="s">
        <v>3</v>
      </c>
      <c r="T58" s="158" t="s">
        <v>3</v>
      </c>
      <c r="U58" s="170" t="s">
        <v>3</v>
      </c>
      <c r="V58" s="171" t="s">
        <v>3</v>
      </c>
      <c r="W58" s="172" t="s">
        <v>3</v>
      </c>
      <c r="X58" s="13"/>
      <c r="Y58" s="13"/>
      <c r="Z58" s="162" t="e">
        <f t="shared" si="3"/>
        <v>#VALUE!</v>
      </c>
      <c r="AB58" s="163" t="s">
        <v>3</v>
      </c>
      <c r="AC58" s="163" t="s">
        <v>3</v>
      </c>
      <c r="AD58" s="163" t="s">
        <v>3</v>
      </c>
      <c r="AE58" s="163" t="s">
        <v>3</v>
      </c>
      <c r="AF58" s="163" t="s">
        <v>3</v>
      </c>
      <c r="AG58" s="163"/>
    </row>
    <row r="59" spans="2:33" s="5" customFormat="1" ht="18" customHeight="1" hidden="1">
      <c r="B59" s="164" t="s">
        <v>3</v>
      </c>
      <c r="C59" s="165" t="s">
        <v>3</v>
      </c>
      <c r="D59" s="166" t="s">
        <v>3</v>
      </c>
      <c r="E59" s="167" t="s">
        <v>3</v>
      </c>
      <c r="F59" s="158" t="s">
        <v>3</v>
      </c>
      <c r="G59" s="158" t="s">
        <v>3</v>
      </c>
      <c r="H59" s="158" t="s">
        <v>3</v>
      </c>
      <c r="I59" s="158" t="s">
        <v>3</v>
      </c>
      <c r="J59" s="158" t="str">
        <f t="shared" si="0"/>
        <v>-</v>
      </c>
      <c r="K59" s="158" t="s">
        <v>3</v>
      </c>
      <c r="L59" s="168" t="s">
        <v>3</v>
      </c>
      <c r="M59" s="169" t="s">
        <v>3</v>
      </c>
      <c r="N59" s="158" t="s">
        <v>3</v>
      </c>
      <c r="O59" s="155" t="str">
        <f t="shared" si="1"/>
        <v>-</v>
      </c>
      <c r="P59" s="158" t="s">
        <v>3</v>
      </c>
      <c r="Q59" s="158" t="s">
        <v>3</v>
      </c>
      <c r="R59" s="156" t="str">
        <f t="shared" si="2"/>
        <v>-</v>
      </c>
      <c r="S59" s="157" t="s">
        <v>3</v>
      </c>
      <c r="T59" s="158" t="s">
        <v>3</v>
      </c>
      <c r="U59" s="170" t="s">
        <v>3</v>
      </c>
      <c r="V59" s="171" t="s">
        <v>3</v>
      </c>
      <c r="W59" s="172" t="s">
        <v>3</v>
      </c>
      <c r="X59" s="13"/>
      <c r="Y59" s="13"/>
      <c r="Z59" s="162" t="e">
        <f t="shared" si="3"/>
        <v>#VALUE!</v>
      </c>
      <c r="AB59" s="163" t="s">
        <v>3</v>
      </c>
      <c r="AC59" s="163" t="s">
        <v>3</v>
      </c>
      <c r="AD59" s="163" t="s">
        <v>3</v>
      </c>
      <c r="AE59" s="163" t="s">
        <v>3</v>
      </c>
      <c r="AF59" s="163" t="s">
        <v>3</v>
      </c>
      <c r="AG59" s="163"/>
    </row>
    <row r="60" spans="2:33" s="5" customFormat="1" ht="18" customHeight="1" hidden="1">
      <c r="B60" s="173" t="s">
        <v>3</v>
      </c>
      <c r="C60" s="174" t="s">
        <v>3</v>
      </c>
      <c r="D60" s="175" t="s">
        <v>3</v>
      </c>
      <c r="E60" s="176" t="s">
        <v>3</v>
      </c>
      <c r="F60" s="177" t="s">
        <v>3</v>
      </c>
      <c r="G60" s="177" t="s">
        <v>3</v>
      </c>
      <c r="H60" s="177" t="s">
        <v>3</v>
      </c>
      <c r="I60" s="177" t="s">
        <v>3</v>
      </c>
      <c r="J60" s="177" t="str">
        <f t="shared" si="0"/>
        <v>-</v>
      </c>
      <c r="K60" s="177" t="s">
        <v>3</v>
      </c>
      <c r="L60" s="178" t="s">
        <v>3</v>
      </c>
      <c r="M60" s="169" t="s">
        <v>3</v>
      </c>
      <c r="N60" s="158" t="s">
        <v>3</v>
      </c>
      <c r="O60" s="155" t="str">
        <f t="shared" si="1"/>
        <v>-</v>
      </c>
      <c r="P60" s="158" t="s">
        <v>3</v>
      </c>
      <c r="Q60" s="158" t="s">
        <v>3</v>
      </c>
      <c r="R60" s="156" t="str">
        <f t="shared" si="2"/>
        <v>-</v>
      </c>
      <c r="S60" s="170" t="s">
        <v>3</v>
      </c>
      <c r="T60" s="177" t="s">
        <v>3</v>
      </c>
      <c r="U60" s="170" t="s">
        <v>3</v>
      </c>
      <c r="V60" s="171" t="s">
        <v>3</v>
      </c>
      <c r="W60" s="172" t="s">
        <v>3</v>
      </c>
      <c r="X60" s="13"/>
      <c r="Y60" s="13"/>
      <c r="Z60" s="162" t="e">
        <f t="shared" si="3"/>
        <v>#VALUE!</v>
      </c>
      <c r="AB60" s="163" t="s">
        <v>3</v>
      </c>
      <c r="AC60" s="163" t="s">
        <v>3</v>
      </c>
      <c r="AD60" s="163" t="s">
        <v>3</v>
      </c>
      <c r="AE60" s="163" t="s">
        <v>3</v>
      </c>
      <c r="AF60" s="163" t="s">
        <v>3</v>
      </c>
      <c r="AG60" s="163"/>
    </row>
    <row r="61" spans="2:33" s="5" customFormat="1" ht="18" customHeight="1" hidden="1">
      <c r="B61" s="164" t="s">
        <v>3</v>
      </c>
      <c r="C61" s="165" t="s">
        <v>3</v>
      </c>
      <c r="D61" s="166" t="s">
        <v>3</v>
      </c>
      <c r="E61" s="167" t="s">
        <v>3</v>
      </c>
      <c r="F61" s="158" t="s">
        <v>3</v>
      </c>
      <c r="G61" s="158" t="s">
        <v>3</v>
      </c>
      <c r="H61" s="158" t="s">
        <v>3</v>
      </c>
      <c r="I61" s="158" t="s">
        <v>3</v>
      </c>
      <c r="J61" s="158" t="str">
        <f t="shared" si="0"/>
        <v>-</v>
      </c>
      <c r="K61" s="158" t="s">
        <v>3</v>
      </c>
      <c r="L61" s="168" t="s">
        <v>3</v>
      </c>
      <c r="M61" s="169" t="s">
        <v>3</v>
      </c>
      <c r="N61" s="158" t="s">
        <v>3</v>
      </c>
      <c r="O61" s="155" t="str">
        <f t="shared" si="1"/>
        <v>-</v>
      </c>
      <c r="P61" s="158" t="s">
        <v>3</v>
      </c>
      <c r="Q61" s="158" t="s">
        <v>3</v>
      </c>
      <c r="R61" s="156" t="str">
        <f t="shared" si="2"/>
        <v>-</v>
      </c>
      <c r="S61" s="157" t="s">
        <v>3</v>
      </c>
      <c r="T61" s="158" t="s">
        <v>3</v>
      </c>
      <c r="U61" s="170" t="s">
        <v>3</v>
      </c>
      <c r="V61" s="171" t="s">
        <v>3</v>
      </c>
      <c r="W61" s="172" t="s">
        <v>3</v>
      </c>
      <c r="X61" s="13"/>
      <c r="Y61" s="13"/>
      <c r="Z61" s="162" t="e">
        <f t="shared" si="3"/>
        <v>#VALUE!</v>
      </c>
      <c r="AB61" s="163" t="s">
        <v>3</v>
      </c>
      <c r="AC61" s="163" t="s">
        <v>3</v>
      </c>
      <c r="AD61" s="163" t="s">
        <v>3</v>
      </c>
      <c r="AE61" s="163" t="s">
        <v>3</v>
      </c>
      <c r="AF61" s="163" t="s">
        <v>3</v>
      </c>
      <c r="AG61" s="163"/>
    </row>
    <row r="62" spans="2:33" s="5" customFormat="1" ht="18" customHeight="1" hidden="1">
      <c r="B62" s="164" t="s">
        <v>3</v>
      </c>
      <c r="C62" s="165" t="s">
        <v>3</v>
      </c>
      <c r="D62" s="166" t="s">
        <v>3</v>
      </c>
      <c r="E62" s="167" t="s">
        <v>3</v>
      </c>
      <c r="F62" s="158" t="s">
        <v>3</v>
      </c>
      <c r="G62" s="158" t="s">
        <v>3</v>
      </c>
      <c r="H62" s="158" t="s">
        <v>3</v>
      </c>
      <c r="I62" s="158" t="s">
        <v>3</v>
      </c>
      <c r="J62" s="158" t="str">
        <f aca="true" t="shared" si="4" ref="J62:J93">IF(AND(ISNUMBER(H62),ISNUMBER(I62)),H62-I62,"-")</f>
        <v>-</v>
      </c>
      <c r="K62" s="158" t="s">
        <v>3</v>
      </c>
      <c r="L62" s="168" t="s">
        <v>3</v>
      </c>
      <c r="M62" s="169" t="s">
        <v>3</v>
      </c>
      <c r="N62" s="158" t="s">
        <v>3</v>
      </c>
      <c r="O62" s="155" t="str">
        <f aca="true" t="shared" si="5" ref="O62:O93">IF(AND(ISNUMBER(M62),ISNUMBER(N62)),M62-N62,"-")</f>
        <v>-</v>
      </c>
      <c r="P62" s="158" t="s">
        <v>3</v>
      </c>
      <c r="Q62" s="158" t="s">
        <v>3</v>
      </c>
      <c r="R62" s="156" t="str">
        <f aca="true" t="shared" si="6" ref="R62:R93">IF(AND(ISNUMBER(P62),ISNUMBER(Q62)),P62-Q62,"-")</f>
        <v>-</v>
      </c>
      <c r="S62" s="157" t="s">
        <v>3</v>
      </c>
      <c r="T62" s="158" t="s">
        <v>3</v>
      </c>
      <c r="U62" s="170" t="s">
        <v>3</v>
      </c>
      <c r="V62" s="171" t="s">
        <v>3</v>
      </c>
      <c r="W62" s="172" t="s">
        <v>3</v>
      </c>
      <c r="X62" s="13"/>
      <c r="Y62" s="13"/>
      <c r="Z62" s="162" t="e">
        <f aca="true" t="shared" si="7" ref="Z62:Z93">E62*H62/1000-F62*I62/1000</f>
        <v>#VALUE!</v>
      </c>
      <c r="AB62" s="163" t="s">
        <v>3</v>
      </c>
      <c r="AC62" s="163" t="s">
        <v>3</v>
      </c>
      <c r="AD62" s="163" t="s">
        <v>3</v>
      </c>
      <c r="AE62" s="163" t="s">
        <v>3</v>
      </c>
      <c r="AF62" s="163" t="s">
        <v>3</v>
      </c>
      <c r="AG62" s="163"/>
    </row>
    <row r="63" spans="2:33" s="5" customFormat="1" ht="18" customHeight="1" hidden="1">
      <c r="B63" s="164" t="s">
        <v>3</v>
      </c>
      <c r="C63" s="165" t="s">
        <v>3</v>
      </c>
      <c r="D63" s="166" t="s">
        <v>3</v>
      </c>
      <c r="E63" s="167" t="s">
        <v>3</v>
      </c>
      <c r="F63" s="158" t="s">
        <v>3</v>
      </c>
      <c r="G63" s="158" t="s">
        <v>3</v>
      </c>
      <c r="H63" s="158" t="s">
        <v>3</v>
      </c>
      <c r="I63" s="158" t="s">
        <v>3</v>
      </c>
      <c r="J63" s="158" t="str">
        <f t="shared" si="4"/>
        <v>-</v>
      </c>
      <c r="K63" s="158" t="s">
        <v>3</v>
      </c>
      <c r="L63" s="168" t="s">
        <v>3</v>
      </c>
      <c r="M63" s="169" t="s">
        <v>3</v>
      </c>
      <c r="N63" s="158" t="s">
        <v>3</v>
      </c>
      <c r="O63" s="155" t="str">
        <f t="shared" si="5"/>
        <v>-</v>
      </c>
      <c r="P63" s="158" t="s">
        <v>3</v>
      </c>
      <c r="Q63" s="158" t="s">
        <v>3</v>
      </c>
      <c r="R63" s="156" t="str">
        <f t="shared" si="6"/>
        <v>-</v>
      </c>
      <c r="S63" s="157" t="s">
        <v>3</v>
      </c>
      <c r="T63" s="158" t="s">
        <v>3</v>
      </c>
      <c r="U63" s="170" t="s">
        <v>3</v>
      </c>
      <c r="V63" s="171" t="s">
        <v>3</v>
      </c>
      <c r="W63" s="172" t="s">
        <v>3</v>
      </c>
      <c r="X63" s="13"/>
      <c r="Y63" s="13"/>
      <c r="Z63" s="162" t="e">
        <f t="shared" si="7"/>
        <v>#VALUE!</v>
      </c>
      <c r="AB63" s="163" t="s">
        <v>3</v>
      </c>
      <c r="AC63" s="163" t="s">
        <v>3</v>
      </c>
      <c r="AD63" s="163" t="s">
        <v>3</v>
      </c>
      <c r="AE63" s="163" t="s">
        <v>3</v>
      </c>
      <c r="AF63" s="163" t="s">
        <v>3</v>
      </c>
      <c r="AG63" s="163"/>
    </row>
    <row r="64" spans="2:33" s="5" customFormat="1" ht="18" customHeight="1" hidden="1">
      <c r="B64" s="164" t="s">
        <v>3</v>
      </c>
      <c r="C64" s="165" t="s">
        <v>3</v>
      </c>
      <c r="D64" s="166" t="s">
        <v>3</v>
      </c>
      <c r="E64" s="167" t="s">
        <v>3</v>
      </c>
      <c r="F64" s="158" t="s">
        <v>3</v>
      </c>
      <c r="G64" s="158" t="s">
        <v>3</v>
      </c>
      <c r="H64" s="158" t="s">
        <v>3</v>
      </c>
      <c r="I64" s="158" t="s">
        <v>3</v>
      </c>
      <c r="J64" s="158" t="str">
        <f t="shared" si="4"/>
        <v>-</v>
      </c>
      <c r="K64" s="158" t="s">
        <v>3</v>
      </c>
      <c r="L64" s="168" t="s">
        <v>3</v>
      </c>
      <c r="M64" s="169" t="s">
        <v>3</v>
      </c>
      <c r="N64" s="158" t="s">
        <v>3</v>
      </c>
      <c r="O64" s="155" t="str">
        <f t="shared" si="5"/>
        <v>-</v>
      </c>
      <c r="P64" s="158" t="s">
        <v>3</v>
      </c>
      <c r="Q64" s="158" t="s">
        <v>3</v>
      </c>
      <c r="R64" s="156" t="str">
        <f t="shared" si="6"/>
        <v>-</v>
      </c>
      <c r="S64" s="157" t="s">
        <v>3</v>
      </c>
      <c r="T64" s="158" t="s">
        <v>3</v>
      </c>
      <c r="U64" s="170" t="s">
        <v>3</v>
      </c>
      <c r="V64" s="171" t="s">
        <v>3</v>
      </c>
      <c r="W64" s="172" t="s">
        <v>3</v>
      </c>
      <c r="X64" s="13"/>
      <c r="Y64" s="13"/>
      <c r="Z64" s="162" t="e">
        <f t="shared" si="7"/>
        <v>#VALUE!</v>
      </c>
      <c r="AB64" s="163" t="s">
        <v>3</v>
      </c>
      <c r="AC64" s="163" t="s">
        <v>3</v>
      </c>
      <c r="AD64" s="163" t="s">
        <v>3</v>
      </c>
      <c r="AE64" s="163" t="s">
        <v>3</v>
      </c>
      <c r="AF64" s="163" t="s">
        <v>3</v>
      </c>
      <c r="AG64" s="163"/>
    </row>
    <row r="65" spans="2:33" s="5" customFormat="1" ht="18" customHeight="1" hidden="1">
      <c r="B65" s="164" t="s">
        <v>3</v>
      </c>
      <c r="C65" s="165" t="s">
        <v>3</v>
      </c>
      <c r="D65" s="166" t="s">
        <v>3</v>
      </c>
      <c r="E65" s="167" t="s">
        <v>3</v>
      </c>
      <c r="F65" s="158" t="s">
        <v>3</v>
      </c>
      <c r="G65" s="158" t="s">
        <v>3</v>
      </c>
      <c r="H65" s="158" t="s">
        <v>3</v>
      </c>
      <c r="I65" s="158" t="s">
        <v>3</v>
      </c>
      <c r="J65" s="158" t="str">
        <f t="shared" si="4"/>
        <v>-</v>
      </c>
      <c r="K65" s="158" t="s">
        <v>3</v>
      </c>
      <c r="L65" s="168" t="s">
        <v>3</v>
      </c>
      <c r="M65" s="169" t="s">
        <v>3</v>
      </c>
      <c r="N65" s="158" t="s">
        <v>3</v>
      </c>
      <c r="O65" s="155" t="str">
        <f t="shared" si="5"/>
        <v>-</v>
      </c>
      <c r="P65" s="158" t="s">
        <v>3</v>
      </c>
      <c r="Q65" s="158" t="s">
        <v>3</v>
      </c>
      <c r="R65" s="156" t="str">
        <f t="shared" si="6"/>
        <v>-</v>
      </c>
      <c r="S65" s="157" t="s">
        <v>3</v>
      </c>
      <c r="T65" s="158" t="s">
        <v>3</v>
      </c>
      <c r="U65" s="170" t="s">
        <v>3</v>
      </c>
      <c r="V65" s="171" t="s">
        <v>3</v>
      </c>
      <c r="W65" s="172" t="s">
        <v>3</v>
      </c>
      <c r="X65" s="13"/>
      <c r="Y65" s="13"/>
      <c r="Z65" s="162" t="e">
        <f t="shared" si="7"/>
        <v>#VALUE!</v>
      </c>
      <c r="AB65" s="163" t="s">
        <v>3</v>
      </c>
      <c r="AC65" s="163" t="s">
        <v>3</v>
      </c>
      <c r="AD65" s="163" t="s">
        <v>3</v>
      </c>
      <c r="AE65" s="163" t="s">
        <v>3</v>
      </c>
      <c r="AF65" s="163" t="s">
        <v>3</v>
      </c>
      <c r="AG65" s="163"/>
    </row>
    <row r="66" spans="2:33" s="5" customFormat="1" ht="18" customHeight="1" hidden="1">
      <c r="B66" s="164" t="s">
        <v>3</v>
      </c>
      <c r="C66" s="165" t="s">
        <v>3</v>
      </c>
      <c r="D66" s="166" t="s">
        <v>3</v>
      </c>
      <c r="E66" s="167" t="s">
        <v>3</v>
      </c>
      <c r="F66" s="158" t="s">
        <v>3</v>
      </c>
      <c r="G66" s="158" t="s">
        <v>3</v>
      </c>
      <c r="H66" s="158" t="s">
        <v>3</v>
      </c>
      <c r="I66" s="158" t="s">
        <v>3</v>
      </c>
      <c r="J66" s="158" t="str">
        <f t="shared" si="4"/>
        <v>-</v>
      </c>
      <c r="K66" s="158" t="s">
        <v>3</v>
      </c>
      <c r="L66" s="168" t="s">
        <v>3</v>
      </c>
      <c r="M66" s="169" t="s">
        <v>3</v>
      </c>
      <c r="N66" s="158" t="s">
        <v>3</v>
      </c>
      <c r="O66" s="155" t="str">
        <f t="shared" si="5"/>
        <v>-</v>
      </c>
      <c r="P66" s="158" t="s">
        <v>3</v>
      </c>
      <c r="Q66" s="158" t="s">
        <v>3</v>
      </c>
      <c r="R66" s="156" t="str">
        <f t="shared" si="6"/>
        <v>-</v>
      </c>
      <c r="S66" s="157" t="s">
        <v>3</v>
      </c>
      <c r="T66" s="158" t="s">
        <v>3</v>
      </c>
      <c r="U66" s="170" t="s">
        <v>3</v>
      </c>
      <c r="V66" s="171" t="s">
        <v>3</v>
      </c>
      <c r="W66" s="172" t="s">
        <v>3</v>
      </c>
      <c r="X66" s="13"/>
      <c r="Y66" s="13"/>
      <c r="Z66" s="162" t="e">
        <f t="shared" si="7"/>
        <v>#VALUE!</v>
      </c>
      <c r="AB66" s="163" t="s">
        <v>3</v>
      </c>
      <c r="AC66" s="163" t="s">
        <v>3</v>
      </c>
      <c r="AD66" s="163" t="s">
        <v>3</v>
      </c>
      <c r="AE66" s="163" t="s">
        <v>3</v>
      </c>
      <c r="AF66" s="163" t="s">
        <v>3</v>
      </c>
      <c r="AG66" s="163"/>
    </row>
    <row r="67" spans="2:33" s="5" customFormat="1" ht="18" customHeight="1" hidden="1">
      <c r="B67" s="164" t="s">
        <v>3</v>
      </c>
      <c r="C67" s="165" t="s">
        <v>3</v>
      </c>
      <c r="D67" s="166" t="s">
        <v>3</v>
      </c>
      <c r="E67" s="167" t="s">
        <v>3</v>
      </c>
      <c r="F67" s="158" t="s">
        <v>3</v>
      </c>
      <c r="G67" s="158" t="s">
        <v>3</v>
      </c>
      <c r="H67" s="158" t="s">
        <v>3</v>
      </c>
      <c r="I67" s="158" t="s">
        <v>3</v>
      </c>
      <c r="J67" s="158" t="str">
        <f t="shared" si="4"/>
        <v>-</v>
      </c>
      <c r="K67" s="158" t="s">
        <v>3</v>
      </c>
      <c r="L67" s="168" t="s">
        <v>3</v>
      </c>
      <c r="M67" s="169" t="s">
        <v>3</v>
      </c>
      <c r="N67" s="158" t="s">
        <v>3</v>
      </c>
      <c r="O67" s="155" t="str">
        <f t="shared" si="5"/>
        <v>-</v>
      </c>
      <c r="P67" s="158" t="s">
        <v>3</v>
      </c>
      <c r="Q67" s="158" t="s">
        <v>3</v>
      </c>
      <c r="R67" s="156" t="str">
        <f t="shared" si="6"/>
        <v>-</v>
      </c>
      <c r="S67" s="157" t="s">
        <v>3</v>
      </c>
      <c r="T67" s="158" t="s">
        <v>3</v>
      </c>
      <c r="U67" s="170" t="s">
        <v>3</v>
      </c>
      <c r="V67" s="171" t="s">
        <v>3</v>
      </c>
      <c r="W67" s="172" t="s">
        <v>3</v>
      </c>
      <c r="X67" s="13"/>
      <c r="Y67" s="13"/>
      <c r="Z67" s="162" t="e">
        <f t="shared" si="7"/>
        <v>#VALUE!</v>
      </c>
      <c r="AB67" s="163" t="s">
        <v>3</v>
      </c>
      <c r="AC67" s="163" t="s">
        <v>3</v>
      </c>
      <c r="AD67" s="163" t="s">
        <v>3</v>
      </c>
      <c r="AE67" s="163" t="s">
        <v>3</v>
      </c>
      <c r="AF67" s="163" t="s">
        <v>3</v>
      </c>
      <c r="AG67" s="163"/>
    </row>
    <row r="68" spans="2:33" s="5" customFormat="1" ht="18" customHeight="1" hidden="1">
      <c r="B68" s="164" t="s">
        <v>3</v>
      </c>
      <c r="C68" s="165" t="s">
        <v>3</v>
      </c>
      <c r="D68" s="166" t="s">
        <v>3</v>
      </c>
      <c r="E68" s="167" t="s">
        <v>3</v>
      </c>
      <c r="F68" s="158" t="s">
        <v>3</v>
      </c>
      <c r="G68" s="158" t="s">
        <v>3</v>
      </c>
      <c r="H68" s="158" t="s">
        <v>3</v>
      </c>
      <c r="I68" s="158" t="s">
        <v>3</v>
      </c>
      <c r="J68" s="158" t="str">
        <f t="shared" si="4"/>
        <v>-</v>
      </c>
      <c r="K68" s="158" t="s">
        <v>3</v>
      </c>
      <c r="L68" s="168" t="s">
        <v>3</v>
      </c>
      <c r="M68" s="169" t="s">
        <v>3</v>
      </c>
      <c r="N68" s="158" t="s">
        <v>3</v>
      </c>
      <c r="O68" s="155" t="str">
        <f t="shared" si="5"/>
        <v>-</v>
      </c>
      <c r="P68" s="158" t="s">
        <v>3</v>
      </c>
      <c r="Q68" s="158" t="s">
        <v>3</v>
      </c>
      <c r="R68" s="156" t="str">
        <f t="shared" si="6"/>
        <v>-</v>
      </c>
      <c r="S68" s="157" t="s">
        <v>3</v>
      </c>
      <c r="T68" s="158" t="s">
        <v>3</v>
      </c>
      <c r="U68" s="170" t="s">
        <v>3</v>
      </c>
      <c r="V68" s="171" t="s">
        <v>3</v>
      </c>
      <c r="W68" s="172" t="s">
        <v>3</v>
      </c>
      <c r="X68" s="13"/>
      <c r="Y68" s="13"/>
      <c r="Z68" s="162" t="e">
        <f t="shared" si="7"/>
        <v>#VALUE!</v>
      </c>
      <c r="AB68" s="163" t="s">
        <v>3</v>
      </c>
      <c r="AC68" s="163" t="s">
        <v>3</v>
      </c>
      <c r="AD68" s="163" t="s">
        <v>3</v>
      </c>
      <c r="AE68" s="163" t="s">
        <v>3</v>
      </c>
      <c r="AF68" s="163" t="s">
        <v>3</v>
      </c>
      <c r="AG68" s="163"/>
    </row>
    <row r="69" spans="2:33" s="5" customFormat="1" ht="18" customHeight="1" hidden="1">
      <c r="B69" s="164" t="s">
        <v>3</v>
      </c>
      <c r="C69" s="165" t="s">
        <v>3</v>
      </c>
      <c r="D69" s="166" t="s">
        <v>3</v>
      </c>
      <c r="E69" s="167" t="s">
        <v>3</v>
      </c>
      <c r="F69" s="158" t="s">
        <v>3</v>
      </c>
      <c r="G69" s="158" t="s">
        <v>3</v>
      </c>
      <c r="H69" s="158" t="s">
        <v>3</v>
      </c>
      <c r="I69" s="158" t="s">
        <v>3</v>
      </c>
      <c r="J69" s="158" t="str">
        <f t="shared" si="4"/>
        <v>-</v>
      </c>
      <c r="K69" s="158" t="s">
        <v>3</v>
      </c>
      <c r="L69" s="168" t="s">
        <v>3</v>
      </c>
      <c r="M69" s="169" t="s">
        <v>3</v>
      </c>
      <c r="N69" s="158" t="s">
        <v>3</v>
      </c>
      <c r="O69" s="155" t="str">
        <f t="shared" si="5"/>
        <v>-</v>
      </c>
      <c r="P69" s="158" t="s">
        <v>3</v>
      </c>
      <c r="Q69" s="158" t="s">
        <v>3</v>
      </c>
      <c r="R69" s="156" t="str">
        <f t="shared" si="6"/>
        <v>-</v>
      </c>
      <c r="S69" s="157" t="s">
        <v>3</v>
      </c>
      <c r="T69" s="158" t="s">
        <v>3</v>
      </c>
      <c r="U69" s="170" t="s">
        <v>3</v>
      </c>
      <c r="V69" s="171" t="s">
        <v>3</v>
      </c>
      <c r="W69" s="172" t="s">
        <v>3</v>
      </c>
      <c r="X69" s="13"/>
      <c r="Y69" s="13"/>
      <c r="Z69" s="162" t="e">
        <f t="shared" si="7"/>
        <v>#VALUE!</v>
      </c>
      <c r="AB69" s="163" t="s">
        <v>3</v>
      </c>
      <c r="AC69" s="163" t="s">
        <v>3</v>
      </c>
      <c r="AD69" s="163" t="s">
        <v>3</v>
      </c>
      <c r="AE69" s="163" t="s">
        <v>3</v>
      </c>
      <c r="AF69" s="163" t="s">
        <v>3</v>
      </c>
      <c r="AG69" s="163"/>
    </row>
    <row r="70" spans="2:33" s="5" customFormat="1" ht="18" customHeight="1" hidden="1">
      <c r="B70" s="164" t="s">
        <v>3</v>
      </c>
      <c r="C70" s="165" t="s">
        <v>3</v>
      </c>
      <c r="D70" s="166" t="s">
        <v>3</v>
      </c>
      <c r="E70" s="167" t="s">
        <v>3</v>
      </c>
      <c r="F70" s="158" t="s">
        <v>3</v>
      </c>
      <c r="G70" s="158" t="s">
        <v>3</v>
      </c>
      <c r="H70" s="158" t="s">
        <v>3</v>
      </c>
      <c r="I70" s="158" t="s">
        <v>3</v>
      </c>
      <c r="J70" s="158" t="str">
        <f t="shared" si="4"/>
        <v>-</v>
      </c>
      <c r="K70" s="158" t="s">
        <v>3</v>
      </c>
      <c r="L70" s="168" t="s">
        <v>3</v>
      </c>
      <c r="M70" s="169" t="s">
        <v>3</v>
      </c>
      <c r="N70" s="158" t="s">
        <v>3</v>
      </c>
      <c r="O70" s="155" t="str">
        <f t="shared" si="5"/>
        <v>-</v>
      </c>
      <c r="P70" s="158" t="s">
        <v>3</v>
      </c>
      <c r="Q70" s="158" t="s">
        <v>3</v>
      </c>
      <c r="R70" s="156" t="str">
        <f t="shared" si="6"/>
        <v>-</v>
      </c>
      <c r="S70" s="157" t="s">
        <v>3</v>
      </c>
      <c r="T70" s="158" t="s">
        <v>3</v>
      </c>
      <c r="U70" s="170" t="s">
        <v>3</v>
      </c>
      <c r="V70" s="171" t="s">
        <v>3</v>
      </c>
      <c r="W70" s="172" t="s">
        <v>3</v>
      </c>
      <c r="X70" s="13"/>
      <c r="Y70" s="13"/>
      <c r="Z70" s="162" t="e">
        <f t="shared" si="7"/>
        <v>#VALUE!</v>
      </c>
      <c r="AB70" s="163" t="s">
        <v>3</v>
      </c>
      <c r="AC70" s="163" t="s">
        <v>3</v>
      </c>
      <c r="AD70" s="163" t="s">
        <v>3</v>
      </c>
      <c r="AE70" s="163" t="s">
        <v>3</v>
      </c>
      <c r="AF70" s="163" t="s">
        <v>3</v>
      </c>
      <c r="AG70" s="163"/>
    </row>
    <row r="71" spans="2:33" s="5" customFormat="1" ht="18" customHeight="1" hidden="1">
      <c r="B71" s="164" t="s">
        <v>3</v>
      </c>
      <c r="C71" s="165" t="s">
        <v>3</v>
      </c>
      <c r="D71" s="166" t="s">
        <v>3</v>
      </c>
      <c r="E71" s="167" t="s">
        <v>3</v>
      </c>
      <c r="F71" s="158" t="s">
        <v>3</v>
      </c>
      <c r="G71" s="158" t="s">
        <v>3</v>
      </c>
      <c r="H71" s="158" t="s">
        <v>3</v>
      </c>
      <c r="I71" s="158" t="s">
        <v>3</v>
      </c>
      <c r="J71" s="158" t="str">
        <f t="shared" si="4"/>
        <v>-</v>
      </c>
      <c r="K71" s="158" t="s">
        <v>3</v>
      </c>
      <c r="L71" s="168" t="s">
        <v>3</v>
      </c>
      <c r="M71" s="169" t="s">
        <v>3</v>
      </c>
      <c r="N71" s="158" t="s">
        <v>3</v>
      </c>
      <c r="O71" s="155" t="str">
        <f t="shared" si="5"/>
        <v>-</v>
      </c>
      <c r="P71" s="158" t="s">
        <v>3</v>
      </c>
      <c r="Q71" s="158" t="s">
        <v>3</v>
      </c>
      <c r="R71" s="156" t="str">
        <f t="shared" si="6"/>
        <v>-</v>
      </c>
      <c r="S71" s="157" t="s">
        <v>3</v>
      </c>
      <c r="T71" s="158" t="s">
        <v>3</v>
      </c>
      <c r="U71" s="170" t="s">
        <v>3</v>
      </c>
      <c r="V71" s="171" t="s">
        <v>3</v>
      </c>
      <c r="W71" s="172" t="s">
        <v>3</v>
      </c>
      <c r="X71" s="13"/>
      <c r="Y71" s="13"/>
      <c r="Z71" s="162" t="e">
        <f t="shared" si="7"/>
        <v>#VALUE!</v>
      </c>
      <c r="AB71" s="163" t="s">
        <v>3</v>
      </c>
      <c r="AC71" s="163" t="s">
        <v>3</v>
      </c>
      <c r="AD71" s="163" t="s">
        <v>3</v>
      </c>
      <c r="AE71" s="163" t="s">
        <v>3</v>
      </c>
      <c r="AF71" s="163" t="s">
        <v>3</v>
      </c>
      <c r="AG71" s="163"/>
    </row>
    <row r="72" spans="2:33" s="5" customFormat="1" ht="18" customHeight="1" hidden="1">
      <c r="B72" s="164" t="s">
        <v>3</v>
      </c>
      <c r="C72" s="165" t="s">
        <v>3</v>
      </c>
      <c r="D72" s="166" t="s">
        <v>3</v>
      </c>
      <c r="E72" s="167" t="s">
        <v>3</v>
      </c>
      <c r="F72" s="158" t="s">
        <v>3</v>
      </c>
      <c r="G72" s="158" t="s">
        <v>3</v>
      </c>
      <c r="H72" s="158" t="s">
        <v>3</v>
      </c>
      <c r="I72" s="158" t="s">
        <v>3</v>
      </c>
      <c r="J72" s="158" t="str">
        <f t="shared" si="4"/>
        <v>-</v>
      </c>
      <c r="K72" s="158" t="s">
        <v>3</v>
      </c>
      <c r="L72" s="168" t="s">
        <v>3</v>
      </c>
      <c r="M72" s="169" t="s">
        <v>3</v>
      </c>
      <c r="N72" s="158" t="s">
        <v>3</v>
      </c>
      <c r="O72" s="155" t="str">
        <f t="shared" si="5"/>
        <v>-</v>
      </c>
      <c r="P72" s="158" t="s">
        <v>3</v>
      </c>
      <c r="Q72" s="158" t="s">
        <v>3</v>
      </c>
      <c r="R72" s="156" t="str">
        <f t="shared" si="6"/>
        <v>-</v>
      </c>
      <c r="S72" s="157" t="s">
        <v>3</v>
      </c>
      <c r="T72" s="158" t="s">
        <v>3</v>
      </c>
      <c r="U72" s="170" t="s">
        <v>3</v>
      </c>
      <c r="V72" s="171" t="s">
        <v>3</v>
      </c>
      <c r="W72" s="172" t="s">
        <v>3</v>
      </c>
      <c r="X72" s="13"/>
      <c r="Y72" s="13"/>
      <c r="Z72" s="162" t="e">
        <f t="shared" si="7"/>
        <v>#VALUE!</v>
      </c>
      <c r="AB72" s="163" t="s">
        <v>3</v>
      </c>
      <c r="AC72" s="163" t="s">
        <v>3</v>
      </c>
      <c r="AD72" s="163" t="s">
        <v>3</v>
      </c>
      <c r="AE72" s="163" t="s">
        <v>3</v>
      </c>
      <c r="AF72" s="163" t="s">
        <v>3</v>
      </c>
      <c r="AG72" s="163"/>
    </row>
    <row r="73" spans="2:33" s="5" customFormat="1" ht="18" customHeight="1" hidden="1">
      <c r="B73" s="164" t="s">
        <v>3</v>
      </c>
      <c r="C73" s="165" t="s">
        <v>3</v>
      </c>
      <c r="D73" s="166" t="s">
        <v>3</v>
      </c>
      <c r="E73" s="167" t="s">
        <v>3</v>
      </c>
      <c r="F73" s="158" t="s">
        <v>3</v>
      </c>
      <c r="G73" s="158" t="s">
        <v>3</v>
      </c>
      <c r="H73" s="158" t="s">
        <v>3</v>
      </c>
      <c r="I73" s="158" t="s">
        <v>3</v>
      </c>
      <c r="J73" s="158" t="str">
        <f t="shared" si="4"/>
        <v>-</v>
      </c>
      <c r="K73" s="158" t="s">
        <v>3</v>
      </c>
      <c r="L73" s="168" t="s">
        <v>3</v>
      </c>
      <c r="M73" s="169" t="s">
        <v>3</v>
      </c>
      <c r="N73" s="158" t="s">
        <v>3</v>
      </c>
      <c r="O73" s="155" t="str">
        <f t="shared" si="5"/>
        <v>-</v>
      </c>
      <c r="P73" s="158" t="s">
        <v>3</v>
      </c>
      <c r="Q73" s="158" t="s">
        <v>3</v>
      </c>
      <c r="R73" s="156" t="str">
        <f t="shared" si="6"/>
        <v>-</v>
      </c>
      <c r="S73" s="157" t="s">
        <v>3</v>
      </c>
      <c r="T73" s="158" t="s">
        <v>3</v>
      </c>
      <c r="U73" s="170" t="s">
        <v>3</v>
      </c>
      <c r="V73" s="171" t="s">
        <v>3</v>
      </c>
      <c r="W73" s="172" t="s">
        <v>3</v>
      </c>
      <c r="X73" s="13"/>
      <c r="Y73" s="13"/>
      <c r="Z73" s="162" t="e">
        <f t="shared" si="7"/>
        <v>#VALUE!</v>
      </c>
      <c r="AB73" s="163" t="s">
        <v>3</v>
      </c>
      <c r="AC73" s="163" t="s">
        <v>3</v>
      </c>
      <c r="AD73" s="163" t="s">
        <v>3</v>
      </c>
      <c r="AE73" s="163" t="s">
        <v>3</v>
      </c>
      <c r="AF73" s="163" t="s">
        <v>3</v>
      </c>
      <c r="AG73" s="163"/>
    </row>
    <row r="74" spans="2:33" s="5" customFormat="1" ht="18" customHeight="1" hidden="1">
      <c r="B74" s="164" t="s">
        <v>3</v>
      </c>
      <c r="C74" s="165" t="s">
        <v>3</v>
      </c>
      <c r="D74" s="166" t="s">
        <v>3</v>
      </c>
      <c r="E74" s="167" t="s">
        <v>3</v>
      </c>
      <c r="F74" s="158" t="s">
        <v>3</v>
      </c>
      <c r="G74" s="158" t="s">
        <v>3</v>
      </c>
      <c r="H74" s="158" t="s">
        <v>3</v>
      </c>
      <c r="I74" s="158" t="s">
        <v>3</v>
      </c>
      <c r="J74" s="158" t="str">
        <f t="shared" si="4"/>
        <v>-</v>
      </c>
      <c r="K74" s="158" t="s">
        <v>3</v>
      </c>
      <c r="L74" s="168" t="s">
        <v>3</v>
      </c>
      <c r="M74" s="169" t="s">
        <v>3</v>
      </c>
      <c r="N74" s="158" t="s">
        <v>3</v>
      </c>
      <c r="O74" s="155" t="str">
        <f t="shared" si="5"/>
        <v>-</v>
      </c>
      <c r="P74" s="158" t="s">
        <v>3</v>
      </c>
      <c r="Q74" s="158" t="s">
        <v>3</v>
      </c>
      <c r="R74" s="156" t="str">
        <f t="shared" si="6"/>
        <v>-</v>
      </c>
      <c r="S74" s="157" t="s">
        <v>3</v>
      </c>
      <c r="T74" s="158" t="s">
        <v>3</v>
      </c>
      <c r="U74" s="170" t="s">
        <v>3</v>
      </c>
      <c r="V74" s="171" t="s">
        <v>3</v>
      </c>
      <c r="W74" s="172" t="s">
        <v>3</v>
      </c>
      <c r="X74" s="13"/>
      <c r="Y74" s="13"/>
      <c r="Z74" s="162" t="e">
        <f t="shared" si="7"/>
        <v>#VALUE!</v>
      </c>
      <c r="AB74" s="163" t="s">
        <v>3</v>
      </c>
      <c r="AC74" s="163" t="s">
        <v>3</v>
      </c>
      <c r="AD74" s="163" t="s">
        <v>3</v>
      </c>
      <c r="AE74" s="163" t="s">
        <v>3</v>
      </c>
      <c r="AF74" s="163" t="s">
        <v>3</v>
      </c>
      <c r="AG74" s="163"/>
    </row>
    <row r="75" spans="2:33" s="5" customFormat="1" ht="18" customHeight="1" hidden="1">
      <c r="B75" s="164" t="s">
        <v>3</v>
      </c>
      <c r="C75" s="165" t="s">
        <v>3</v>
      </c>
      <c r="D75" s="166" t="s">
        <v>3</v>
      </c>
      <c r="E75" s="167" t="s">
        <v>3</v>
      </c>
      <c r="F75" s="158" t="s">
        <v>3</v>
      </c>
      <c r="G75" s="158" t="s">
        <v>3</v>
      </c>
      <c r="H75" s="158" t="s">
        <v>3</v>
      </c>
      <c r="I75" s="158" t="s">
        <v>3</v>
      </c>
      <c r="J75" s="158" t="str">
        <f t="shared" si="4"/>
        <v>-</v>
      </c>
      <c r="K75" s="158" t="s">
        <v>3</v>
      </c>
      <c r="L75" s="168" t="s">
        <v>3</v>
      </c>
      <c r="M75" s="169" t="s">
        <v>3</v>
      </c>
      <c r="N75" s="158" t="s">
        <v>3</v>
      </c>
      <c r="O75" s="155" t="str">
        <f t="shared" si="5"/>
        <v>-</v>
      </c>
      <c r="P75" s="158" t="s">
        <v>3</v>
      </c>
      <c r="Q75" s="158" t="s">
        <v>3</v>
      </c>
      <c r="R75" s="156" t="str">
        <f t="shared" si="6"/>
        <v>-</v>
      </c>
      <c r="S75" s="157" t="s">
        <v>3</v>
      </c>
      <c r="T75" s="158" t="s">
        <v>3</v>
      </c>
      <c r="U75" s="170" t="s">
        <v>3</v>
      </c>
      <c r="V75" s="171" t="s">
        <v>3</v>
      </c>
      <c r="W75" s="172" t="s">
        <v>3</v>
      </c>
      <c r="X75" s="13"/>
      <c r="Y75" s="13"/>
      <c r="Z75" s="162" t="e">
        <f t="shared" si="7"/>
        <v>#VALUE!</v>
      </c>
      <c r="AB75" s="163" t="s">
        <v>3</v>
      </c>
      <c r="AC75" s="163" t="s">
        <v>3</v>
      </c>
      <c r="AD75" s="163" t="s">
        <v>3</v>
      </c>
      <c r="AE75" s="163" t="s">
        <v>3</v>
      </c>
      <c r="AF75" s="163" t="s">
        <v>3</v>
      </c>
      <c r="AG75" s="163"/>
    </row>
    <row r="76" spans="2:33" s="5" customFormat="1" ht="18" customHeight="1" hidden="1">
      <c r="B76" s="164" t="s">
        <v>3</v>
      </c>
      <c r="C76" s="165" t="s">
        <v>3</v>
      </c>
      <c r="D76" s="166" t="s">
        <v>3</v>
      </c>
      <c r="E76" s="167" t="s">
        <v>3</v>
      </c>
      <c r="F76" s="158" t="s">
        <v>3</v>
      </c>
      <c r="G76" s="158" t="s">
        <v>3</v>
      </c>
      <c r="H76" s="158" t="s">
        <v>3</v>
      </c>
      <c r="I76" s="158" t="s">
        <v>3</v>
      </c>
      <c r="J76" s="158" t="str">
        <f t="shared" si="4"/>
        <v>-</v>
      </c>
      <c r="K76" s="158" t="s">
        <v>3</v>
      </c>
      <c r="L76" s="168" t="s">
        <v>3</v>
      </c>
      <c r="M76" s="169" t="s">
        <v>3</v>
      </c>
      <c r="N76" s="158" t="s">
        <v>3</v>
      </c>
      <c r="O76" s="155" t="str">
        <f t="shared" si="5"/>
        <v>-</v>
      </c>
      <c r="P76" s="158" t="s">
        <v>3</v>
      </c>
      <c r="Q76" s="158" t="s">
        <v>3</v>
      </c>
      <c r="R76" s="156" t="str">
        <f t="shared" si="6"/>
        <v>-</v>
      </c>
      <c r="S76" s="157" t="s">
        <v>3</v>
      </c>
      <c r="T76" s="158" t="s">
        <v>3</v>
      </c>
      <c r="U76" s="170" t="s">
        <v>3</v>
      </c>
      <c r="V76" s="171" t="s">
        <v>3</v>
      </c>
      <c r="W76" s="172" t="s">
        <v>3</v>
      </c>
      <c r="X76" s="13"/>
      <c r="Y76" s="13"/>
      <c r="Z76" s="162" t="e">
        <f t="shared" si="7"/>
        <v>#VALUE!</v>
      </c>
      <c r="AB76" s="163" t="s">
        <v>3</v>
      </c>
      <c r="AC76" s="163" t="s">
        <v>3</v>
      </c>
      <c r="AD76" s="163" t="s">
        <v>3</v>
      </c>
      <c r="AE76" s="163" t="s">
        <v>3</v>
      </c>
      <c r="AF76" s="163" t="s">
        <v>3</v>
      </c>
      <c r="AG76" s="163"/>
    </row>
    <row r="77" spans="2:33" s="5" customFormat="1" ht="18" customHeight="1" hidden="1">
      <c r="B77" s="164" t="s">
        <v>3</v>
      </c>
      <c r="C77" s="165" t="s">
        <v>3</v>
      </c>
      <c r="D77" s="166" t="s">
        <v>3</v>
      </c>
      <c r="E77" s="167" t="s">
        <v>3</v>
      </c>
      <c r="F77" s="158" t="s">
        <v>3</v>
      </c>
      <c r="G77" s="158" t="s">
        <v>3</v>
      </c>
      <c r="H77" s="158" t="s">
        <v>3</v>
      </c>
      <c r="I77" s="158" t="s">
        <v>3</v>
      </c>
      <c r="J77" s="158" t="str">
        <f t="shared" si="4"/>
        <v>-</v>
      </c>
      <c r="K77" s="158" t="s">
        <v>3</v>
      </c>
      <c r="L77" s="168" t="s">
        <v>3</v>
      </c>
      <c r="M77" s="169" t="s">
        <v>3</v>
      </c>
      <c r="N77" s="158" t="s">
        <v>3</v>
      </c>
      <c r="O77" s="155" t="str">
        <f t="shared" si="5"/>
        <v>-</v>
      </c>
      <c r="P77" s="158" t="s">
        <v>3</v>
      </c>
      <c r="Q77" s="158" t="s">
        <v>3</v>
      </c>
      <c r="R77" s="156" t="str">
        <f t="shared" si="6"/>
        <v>-</v>
      </c>
      <c r="S77" s="157" t="s">
        <v>3</v>
      </c>
      <c r="T77" s="158" t="s">
        <v>3</v>
      </c>
      <c r="U77" s="170" t="s">
        <v>3</v>
      </c>
      <c r="V77" s="171" t="s">
        <v>3</v>
      </c>
      <c r="W77" s="172" t="s">
        <v>3</v>
      </c>
      <c r="X77" s="13"/>
      <c r="Y77" s="13"/>
      <c r="Z77" s="162" t="e">
        <f t="shared" si="7"/>
        <v>#VALUE!</v>
      </c>
      <c r="AB77" s="163" t="s">
        <v>3</v>
      </c>
      <c r="AC77" s="163" t="s">
        <v>3</v>
      </c>
      <c r="AD77" s="163" t="s">
        <v>3</v>
      </c>
      <c r="AE77" s="163" t="s">
        <v>3</v>
      </c>
      <c r="AF77" s="163" t="s">
        <v>3</v>
      </c>
      <c r="AG77" s="163"/>
    </row>
    <row r="78" spans="2:33" s="5" customFormat="1" ht="18" customHeight="1" hidden="1">
      <c r="B78" s="164" t="s">
        <v>3</v>
      </c>
      <c r="C78" s="165" t="s">
        <v>3</v>
      </c>
      <c r="D78" s="166" t="s">
        <v>3</v>
      </c>
      <c r="E78" s="167" t="s">
        <v>3</v>
      </c>
      <c r="F78" s="158" t="s">
        <v>3</v>
      </c>
      <c r="G78" s="158" t="s">
        <v>3</v>
      </c>
      <c r="H78" s="158" t="s">
        <v>3</v>
      </c>
      <c r="I78" s="158" t="s">
        <v>3</v>
      </c>
      <c r="J78" s="158" t="str">
        <f t="shared" si="4"/>
        <v>-</v>
      </c>
      <c r="K78" s="158" t="s">
        <v>3</v>
      </c>
      <c r="L78" s="168" t="s">
        <v>3</v>
      </c>
      <c r="M78" s="169" t="s">
        <v>3</v>
      </c>
      <c r="N78" s="158" t="s">
        <v>3</v>
      </c>
      <c r="O78" s="155" t="str">
        <f t="shared" si="5"/>
        <v>-</v>
      </c>
      <c r="P78" s="158" t="s">
        <v>3</v>
      </c>
      <c r="Q78" s="158" t="s">
        <v>3</v>
      </c>
      <c r="R78" s="156" t="str">
        <f t="shared" si="6"/>
        <v>-</v>
      </c>
      <c r="S78" s="157" t="s">
        <v>3</v>
      </c>
      <c r="T78" s="158" t="s">
        <v>3</v>
      </c>
      <c r="U78" s="170" t="s">
        <v>3</v>
      </c>
      <c r="V78" s="171" t="s">
        <v>3</v>
      </c>
      <c r="W78" s="172" t="s">
        <v>3</v>
      </c>
      <c r="X78" s="13"/>
      <c r="Y78" s="13"/>
      <c r="Z78" s="162" t="e">
        <f t="shared" si="7"/>
        <v>#VALUE!</v>
      </c>
      <c r="AB78" s="163" t="s">
        <v>3</v>
      </c>
      <c r="AC78" s="163" t="s">
        <v>3</v>
      </c>
      <c r="AD78" s="163" t="s">
        <v>3</v>
      </c>
      <c r="AE78" s="163" t="s">
        <v>3</v>
      </c>
      <c r="AF78" s="163" t="s">
        <v>3</v>
      </c>
      <c r="AG78" s="163"/>
    </row>
    <row r="79" spans="2:33" s="5" customFormat="1" ht="18" customHeight="1" hidden="1">
      <c r="B79" s="164" t="s">
        <v>3</v>
      </c>
      <c r="C79" s="165" t="s">
        <v>3</v>
      </c>
      <c r="D79" s="166" t="s">
        <v>3</v>
      </c>
      <c r="E79" s="167" t="s">
        <v>3</v>
      </c>
      <c r="F79" s="158" t="s">
        <v>3</v>
      </c>
      <c r="G79" s="158" t="s">
        <v>3</v>
      </c>
      <c r="H79" s="158" t="s">
        <v>3</v>
      </c>
      <c r="I79" s="158" t="s">
        <v>3</v>
      </c>
      <c r="J79" s="158" t="str">
        <f t="shared" si="4"/>
        <v>-</v>
      </c>
      <c r="K79" s="158" t="s">
        <v>3</v>
      </c>
      <c r="L79" s="168" t="s">
        <v>3</v>
      </c>
      <c r="M79" s="169" t="s">
        <v>3</v>
      </c>
      <c r="N79" s="158" t="s">
        <v>3</v>
      </c>
      <c r="O79" s="155" t="str">
        <f t="shared" si="5"/>
        <v>-</v>
      </c>
      <c r="P79" s="158" t="s">
        <v>3</v>
      </c>
      <c r="Q79" s="158" t="s">
        <v>3</v>
      </c>
      <c r="R79" s="156" t="str">
        <f t="shared" si="6"/>
        <v>-</v>
      </c>
      <c r="S79" s="157" t="s">
        <v>3</v>
      </c>
      <c r="T79" s="158" t="s">
        <v>3</v>
      </c>
      <c r="U79" s="170" t="s">
        <v>3</v>
      </c>
      <c r="V79" s="171" t="s">
        <v>3</v>
      </c>
      <c r="W79" s="172" t="s">
        <v>3</v>
      </c>
      <c r="X79" s="13"/>
      <c r="Y79" s="13"/>
      <c r="Z79" s="162" t="e">
        <f t="shared" si="7"/>
        <v>#VALUE!</v>
      </c>
      <c r="AB79" s="163" t="s">
        <v>3</v>
      </c>
      <c r="AC79" s="163" t="s">
        <v>3</v>
      </c>
      <c r="AD79" s="163" t="s">
        <v>3</v>
      </c>
      <c r="AE79" s="163" t="s">
        <v>3</v>
      </c>
      <c r="AF79" s="163" t="s">
        <v>3</v>
      </c>
      <c r="AG79" s="163"/>
    </row>
    <row r="80" spans="2:33" s="5" customFormat="1" ht="18" customHeight="1" hidden="1">
      <c r="B80" s="164" t="s">
        <v>3</v>
      </c>
      <c r="C80" s="165" t="s">
        <v>3</v>
      </c>
      <c r="D80" s="166" t="s">
        <v>3</v>
      </c>
      <c r="E80" s="167" t="s">
        <v>3</v>
      </c>
      <c r="F80" s="158" t="s">
        <v>3</v>
      </c>
      <c r="G80" s="158" t="s">
        <v>3</v>
      </c>
      <c r="H80" s="158" t="s">
        <v>3</v>
      </c>
      <c r="I80" s="158" t="s">
        <v>3</v>
      </c>
      <c r="J80" s="158" t="str">
        <f t="shared" si="4"/>
        <v>-</v>
      </c>
      <c r="K80" s="158" t="s">
        <v>3</v>
      </c>
      <c r="L80" s="168" t="s">
        <v>3</v>
      </c>
      <c r="M80" s="169" t="s">
        <v>3</v>
      </c>
      <c r="N80" s="158" t="s">
        <v>3</v>
      </c>
      <c r="O80" s="155" t="str">
        <f t="shared" si="5"/>
        <v>-</v>
      </c>
      <c r="P80" s="158" t="s">
        <v>3</v>
      </c>
      <c r="Q80" s="158" t="s">
        <v>3</v>
      </c>
      <c r="R80" s="156" t="str">
        <f t="shared" si="6"/>
        <v>-</v>
      </c>
      <c r="S80" s="157" t="s">
        <v>3</v>
      </c>
      <c r="T80" s="158" t="s">
        <v>3</v>
      </c>
      <c r="U80" s="170" t="s">
        <v>3</v>
      </c>
      <c r="V80" s="171" t="s">
        <v>3</v>
      </c>
      <c r="W80" s="172" t="s">
        <v>3</v>
      </c>
      <c r="X80" s="13"/>
      <c r="Y80" s="13"/>
      <c r="Z80" s="162" t="e">
        <f t="shared" si="7"/>
        <v>#VALUE!</v>
      </c>
      <c r="AB80" s="163" t="s">
        <v>3</v>
      </c>
      <c r="AC80" s="163" t="s">
        <v>3</v>
      </c>
      <c r="AD80" s="163" t="s">
        <v>3</v>
      </c>
      <c r="AE80" s="163" t="s">
        <v>3</v>
      </c>
      <c r="AF80" s="163" t="s">
        <v>3</v>
      </c>
      <c r="AG80" s="163"/>
    </row>
    <row r="81" spans="2:33" s="5" customFormat="1" ht="18" customHeight="1" hidden="1">
      <c r="B81" s="164" t="s">
        <v>3</v>
      </c>
      <c r="C81" s="165" t="s">
        <v>3</v>
      </c>
      <c r="D81" s="166" t="s">
        <v>3</v>
      </c>
      <c r="E81" s="167" t="s">
        <v>3</v>
      </c>
      <c r="F81" s="158" t="s">
        <v>3</v>
      </c>
      <c r="G81" s="158" t="s">
        <v>3</v>
      </c>
      <c r="H81" s="158" t="s">
        <v>3</v>
      </c>
      <c r="I81" s="158" t="s">
        <v>3</v>
      </c>
      <c r="J81" s="158" t="str">
        <f t="shared" si="4"/>
        <v>-</v>
      </c>
      <c r="K81" s="158" t="s">
        <v>3</v>
      </c>
      <c r="L81" s="168" t="s">
        <v>3</v>
      </c>
      <c r="M81" s="169" t="s">
        <v>3</v>
      </c>
      <c r="N81" s="158" t="s">
        <v>3</v>
      </c>
      <c r="O81" s="155" t="str">
        <f t="shared" si="5"/>
        <v>-</v>
      </c>
      <c r="P81" s="158" t="s">
        <v>3</v>
      </c>
      <c r="Q81" s="158" t="s">
        <v>3</v>
      </c>
      <c r="R81" s="156" t="str">
        <f t="shared" si="6"/>
        <v>-</v>
      </c>
      <c r="S81" s="157" t="s">
        <v>3</v>
      </c>
      <c r="T81" s="158" t="s">
        <v>3</v>
      </c>
      <c r="U81" s="170" t="s">
        <v>3</v>
      </c>
      <c r="V81" s="171" t="s">
        <v>3</v>
      </c>
      <c r="W81" s="172" t="s">
        <v>3</v>
      </c>
      <c r="X81" s="13"/>
      <c r="Y81" s="13"/>
      <c r="Z81" s="162" t="e">
        <f t="shared" si="7"/>
        <v>#VALUE!</v>
      </c>
      <c r="AB81" s="163" t="s">
        <v>3</v>
      </c>
      <c r="AC81" s="163" t="s">
        <v>3</v>
      </c>
      <c r="AD81" s="163" t="s">
        <v>3</v>
      </c>
      <c r="AE81" s="163" t="s">
        <v>3</v>
      </c>
      <c r="AF81" s="163" t="s">
        <v>3</v>
      </c>
      <c r="AG81" s="163"/>
    </row>
    <row r="82" spans="2:33" s="5" customFormat="1" ht="18" customHeight="1" hidden="1">
      <c r="B82" s="164" t="s">
        <v>3</v>
      </c>
      <c r="C82" s="165" t="s">
        <v>3</v>
      </c>
      <c r="D82" s="166" t="s">
        <v>3</v>
      </c>
      <c r="E82" s="167" t="s">
        <v>3</v>
      </c>
      <c r="F82" s="158" t="s">
        <v>3</v>
      </c>
      <c r="G82" s="158" t="s">
        <v>3</v>
      </c>
      <c r="H82" s="158" t="s">
        <v>3</v>
      </c>
      <c r="I82" s="158" t="s">
        <v>3</v>
      </c>
      <c r="J82" s="158" t="str">
        <f t="shared" si="4"/>
        <v>-</v>
      </c>
      <c r="K82" s="158" t="s">
        <v>3</v>
      </c>
      <c r="L82" s="168" t="s">
        <v>3</v>
      </c>
      <c r="M82" s="169" t="s">
        <v>3</v>
      </c>
      <c r="N82" s="158" t="s">
        <v>3</v>
      </c>
      <c r="O82" s="155" t="str">
        <f t="shared" si="5"/>
        <v>-</v>
      </c>
      <c r="P82" s="158" t="s">
        <v>3</v>
      </c>
      <c r="Q82" s="158" t="s">
        <v>3</v>
      </c>
      <c r="R82" s="156" t="str">
        <f t="shared" si="6"/>
        <v>-</v>
      </c>
      <c r="S82" s="157" t="s">
        <v>3</v>
      </c>
      <c r="T82" s="158" t="s">
        <v>3</v>
      </c>
      <c r="U82" s="170" t="s">
        <v>3</v>
      </c>
      <c r="V82" s="171" t="s">
        <v>3</v>
      </c>
      <c r="W82" s="172" t="s">
        <v>3</v>
      </c>
      <c r="X82" s="13"/>
      <c r="Y82" s="13"/>
      <c r="Z82" s="162" t="e">
        <f t="shared" si="7"/>
        <v>#VALUE!</v>
      </c>
      <c r="AB82" s="163" t="s">
        <v>3</v>
      </c>
      <c r="AC82" s="163" t="s">
        <v>3</v>
      </c>
      <c r="AD82" s="163" t="s">
        <v>3</v>
      </c>
      <c r="AE82" s="163" t="s">
        <v>3</v>
      </c>
      <c r="AF82" s="163" t="s">
        <v>3</v>
      </c>
      <c r="AG82" s="163"/>
    </row>
    <row r="83" spans="2:33" s="5" customFormat="1" ht="18" customHeight="1" hidden="1">
      <c r="B83" s="164" t="s">
        <v>3</v>
      </c>
      <c r="C83" s="165" t="s">
        <v>3</v>
      </c>
      <c r="D83" s="166" t="s">
        <v>3</v>
      </c>
      <c r="E83" s="167" t="s">
        <v>3</v>
      </c>
      <c r="F83" s="158" t="s">
        <v>3</v>
      </c>
      <c r="G83" s="158" t="s">
        <v>3</v>
      </c>
      <c r="H83" s="158" t="s">
        <v>3</v>
      </c>
      <c r="I83" s="158" t="s">
        <v>3</v>
      </c>
      <c r="J83" s="158" t="str">
        <f t="shared" si="4"/>
        <v>-</v>
      </c>
      <c r="K83" s="158" t="s">
        <v>3</v>
      </c>
      <c r="L83" s="168" t="s">
        <v>3</v>
      </c>
      <c r="M83" s="169" t="s">
        <v>3</v>
      </c>
      <c r="N83" s="158" t="s">
        <v>3</v>
      </c>
      <c r="O83" s="155" t="str">
        <f t="shared" si="5"/>
        <v>-</v>
      </c>
      <c r="P83" s="158" t="s">
        <v>3</v>
      </c>
      <c r="Q83" s="158" t="s">
        <v>3</v>
      </c>
      <c r="R83" s="156" t="str">
        <f t="shared" si="6"/>
        <v>-</v>
      </c>
      <c r="S83" s="157" t="s">
        <v>3</v>
      </c>
      <c r="T83" s="158" t="s">
        <v>3</v>
      </c>
      <c r="U83" s="170" t="s">
        <v>3</v>
      </c>
      <c r="V83" s="171" t="s">
        <v>3</v>
      </c>
      <c r="W83" s="172" t="s">
        <v>3</v>
      </c>
      <c r="X83" s="13"/>
      <c r="Y83" s="13"/>
      <c r="Z83" s="162" t="e">
        <f t="shared" si="7"/>
        <v>#VALUE!</v>
      </c>
      <c r="AB83" s="163" t="s">
        <v>3</v>
      </c>
      <c r="AC83" s="163" t="s">
        <v>3</v>
      </c>
      <c r="AD83" s="163" t="s">
        <v>3</v>
      </c>
      <c r="AE83" s="163" t="s">
        <v>3</v>
      </c>
      <c r="AF83" s="163" t="s">
        <v>3</v>
      </c>
      <c r="AG83" s="163"/>
    </row>
    <row r="84" spans="2:33" s="5" customFormat="1" ht="18" customHeight="1" hidden="1">
      <c r="B84" s="164" t="s">
        <v>3</v>
      </c>
      <c r="C84" s="165" t="s">
        <v>3</v>
      </c>
      <c r="D84" s="166" t="s">
        <v>3</v>
      </c>
      <c r="E84" s="167" t="s">
        <v>3</v>
      </c>
      <c r="F84" s="158" t="s">
        <v>3</v>
      </c>
      <c r="G84" s="158" t="s">
        <v>3</v>
      </c>
      <c r="H84" s="158" t="s">
        <v>3</v>
      </c>
      <c r="I84" s="158" t="s">
        <v>3</v>
      </c>
      <c r="J84" s="158" t="str">
        <f t="shared" si="4"/>
        <v>-</v>
      </c>
      <c r="K84" s="158" t="s">
        <v>3</v>
      </c>
      <c r="L84" s="168" t="s">
        <v>3</v>
      </c>
      <c r="M84" s="169" t="s">
        <v>3</v>
      </c>
      <c r="N84" s="158" t="s">
        <v>3</v>
      </c>
      <c r="O84" s="155" t="str">
        <f t="shared" si="5"/>
        <v>-</v>
      </c>
      <c r="P84" s="158" t="s">
        <v>3</v>
      </c>
      <c r="Q84" s="158" t="s">
        <v>3</v>
      </c>
      <c r="R84" s="156" t="str">
        <f t="shared" si="6"/>
        <v>-</v>
      </c>
      <c r="S84" s="157" t="s">
        <v>3</v>
      </c>
      <c r="T84" s="158" t="s">
        <v>3</v>
      </c>
      <c r="U84" s="170" t="s">
        <v>3</v>
      </c>
      <c r="V84" s="171" t="s">
        <v>3</v>
      </c>
      <c r="W84" s="172" t="s">
        <v>3</v>
      </c>
      <c r="X84" s="13"/>
      <c r="Y84" s="13"/>
      <c r="Z84" s="162" t="e">
        <f t="shared" si="7"/>
        <v>#VALUE!</v>
      </c>
      <c r="AB84" s="163" t="s">
        <v>3</v>
      </c>
      <c r="AC84" s="163" t="s">
        <v>3</v>
      </c>
      <c r="AD84" s="163" t="s">
        <v>3</v>
      </c>
      <c r="AE84" s="163" t="s">
        <v>3</v>
      </c>
      <c r="AF84" s="163" t="s">
        <v>3</v>
      </c>
      <c r="AG84" s="163"/>
    </row>
    <row r="85" spans="2:33" s="5" customFormat="1" ht="18" customHeight="1" hidden="1">
      <c r="B85" s="164" t="s">
        <v>3</v>
      </c>
      <c r="C85" s="165" t="s">
        <v>3</v>
      </c>
      <c r="D85" s="166" t="s">
        <v>3</v>
      </c>
      <c r="E85" s="167" t="s">
        <v>3</v>
      </c>
      <c r="F85" s="158" t="s">
        <v>3</v>
      </c>
      <c r="G85" s="158" t="s">
        <v>3</v>
      </c>
      <c r="H85" s="158" t="s">
        <v>3</v>
      </c>
      <c r="I85" s="158" t="s">
        <v>3</v>
      </c>
      <c r="J85" s="158" t="str">
        <f t="shared" si="4"/>
        <v>-</v>
      </c>
      <c r="K85" s="158" t="s">
        <v>3</v>
      </c>
      <c r="L85" s="168" t="s">
        <v>3</v>
      </c>
      <c r="M85" s="169" t="s">
        <v>3</v>
      </c>
      <c r="N85" s="158" t="s">
        <v>3</v>
      </c>
      <c r="O85" s="155" t="str">
        <f t="shared" si="5"/>
        <v>-</v>
      </c>
      <c r="P85" s="158" t="s">
        <v>3</v>
      </c>
      <c r="Q85" s="158" t="s">
        <v>3</v>
      </c>
      <c r="R85" s="156" t="str">
        <f t="shared" si="6"/>
        <v>-</v>
      </c>
      <c r="S85" s="157" t="s">
        <v>3</v>
      </c>
      <c r="T85" s="158" t="s">
        <v>3</v>
      </c>
      <c r="U85" s="170" t="s">
        <v>3</v>
      </c>
      <c r="V85" s="171" t="s">
        <v>3</v>
      </c>
      <c r="W85" s="172" t="s">
        <v>3</v>
      </c>
      <c r="X85" s="13"/>
      <c r="Y85" s="13"/>
      <c r="Z85" s="162" t="e">
        <f t="shared" si="7"/>
        <v>#VALUE!</v>
      </c>
      <c r="AB85" s="163" t="s">
        <v>3</v>
      </c>
      <c r="AC85" s="163" t="s">
        <v>3</v>
      </c>
      <c r="AD85" s="163" t="s">
        <v>3</v>
      </c>
      <c r="AE85" s="163" t="s">
        <v>3</v>
      </c>
      <c r="AF85" s="163" t="s">
        <v>3</v>
      </c>
      <c r="AG85" s="163"/>
    </row>
    <row r="86" spans="2:33" s="5" customFormat="1" ht="18" customHeight="1" hidden="1">
      <c r="B86" s="164" t="s">
        <v>3</v>
      </c>
      <c r="C86" s="165" t="s">
        <v>3</v>
      </c>
      <c r="D86" s="166" t="s">
        <v>3</v>
      </c>
      <c r="E86" s="167" t="s">
        <v>3</v>
      </c>
      <c r="F86" s="158" t="s">
        <v>3</v>
      </c>
      <c r="G86" s="158" t="s">
        <v>3</v>
      </c>
      <c r="H86" s="158" t="s">
        <v>3</v>
      </c>
      <c r="I86" s="158" t="s">
        <v>3</v>
      </c>
      <c r="J86" s="158" t="str">
        <f t="shared" si="4"/>
        <v>-</v>
      </c>
      <c r="K86" s="158" t="s">
        <v>3</v>
      </c>
      <c r="L86" s="168" t="s">
        <v>3</v>
      </c>
      <c r="M86" s="169" t="s">
        <v>3</v>
      </c>
      <c r="N86" s="158" t="s">
        <v>3</v>
      </c>
      <c r="O86" s="155" t="str">
        <f t="shared" si="5"/>
        <v>-</v>
      </c>
      <c r="P86" s="158" t="s">
        <v>3</v>
      </c>
      <c r="Q86" s="158" t="s">
        <v>3</v>
      </c>
      <c r="R86" s="156" t="str">
        <f t="shared" si="6"/>
        <v>-</v>
      </c>
      <c r="S86" s="157" t="s">
        <v>3</v>
      </c>
      <c r="T86" s="158" t="s">
        <v>3</v>
      </c>
      <c r="U86" s="170" t="s">
        <v>3</v>
      </c>
      <c r="V86" s="171" t="s">
        <v>3</v>
      </c>
      <c r="W86" s="172" t="s">
        <v>3</v>
      </c>
      <c r="X86" s="13"/>
      <c r="Y86" s="13"/>
      <c r="Z86" s="162" t="e">
        <f t="shared" si="7"/>
        <v>#VALUE!</v>
      </c>
      <c r="AB86" s="163" t="s">
        <v>3</v>
      </c>
      <c r="AC86" s="163" t="s">
        <v>3</v>
      </c>
      <c r="AD86" s="163" t="s">
        <v>3</v>
      </c>
      <c r="AE86" s="163" t="s">
        <v>3</v>
      </c>
      <c r="AF86" s="163" t="s">
        <v>3</v>
      </c>
      <c r="AG86" s="163"/>
    </row>
    <row r="87" spans="2:33" s="5" customFormat="1" ht="18" customHeight="1" hidden="1">
      <c r="B87" s="164" t="s">
        <v>3</v>
      </c>
      <c r="C87" s="165" t="s">
        <v>3</v>
      </c>
      <c r="D87" s="166" t="s">
        <v>3</v>
      </c>
      <c r="E87" s="167" t="s">
        <v>3</v>
      </c>
      <c r="F87" s="158" t="s">
        <v>3</v>
      </c>
      <c r="G87" s="158" t="s">
        <v>3</v>
      </c>
      <c r="H87" s="158" t="s">
        <v>3</v>
      </c>
      <c r="I87" s="158" t="s">
        <v>3</v>
      </c>
      <c r="J87" s="158" t="str">
        <f t="shared" si="4"/>
        <v>-</v>
      </c>
      <c r="K87" s="158" t="s">
        <v>3</v>
      </c>
      <c r="L87" s="168" t="s">
        <v>3</v>
      </c>
      <c r="M87" s="169" t="s">
        <v>3</v>
      </c>
      <c r="N87" s="158" t="s">
        <v>3</v>
      </c>
      <c r="O87" s="155" t="str">
        <f t="shared" si="5"/>
        <v>-</v>
      </c>
      <c r="P87" s="158" t="s">
        <v>3</v>
      </c>
      <c r="Q87" s="158" t="s">
        <v>3</v>
      </c>
      <c r="R87" s="156" t="str">
        <f t="shared" si="6"/>
        <v>-</v>
      </c>
      <c r="S87" s="157" t="s">
        <v>3</v>
      </c>
      <c r="T87" s="158" t="s">
        <v>3</v>
      </c>
      <c r="U87" s="170" t="s">
        <v>3</v>
      </c>
      <c r="V87" s="171" t="s">
        <v>3</v>
      </c>
      <c r="W87" s="172" t="s">
        <v>3</v>
      </c>
      <c r="X87" s="13"/>
      <c r="Y87" s="13"/>
      <c r="Z87" s="162" t="e">
        <f t="shared" si="7"/>
        <v>#VALUE!</v>
      </c>
      <c r="AB87" s="163" t="s">
        <v>3</v>
      </c>
      <c r="AC87" s="163" t="s">
        <v>3</v>
      </c>
      <c r="AD87" s="163" t="s">
        <v>3</v>
      </c>
      <c r="AE87" s="163" t="s">
        <v>3</v>
      </c>
      <c r="AF87" s="163" t="s">
        <v>3</v>
      </c>
      <c r="AG87" s="163"/>
    </row>
    <row r="88" spans="2:33" s="5" customFormat="1" ht="18" customHeight="1" hidden="1">
      <c r="B88" s="164" t="s">
        <v>3</v>
      </c>
      <c r="C88" s="165" t="s">
        <v>3</v>
      </c>
      <c r="D88" s="166" t="s">
        <v>3</v>
      </c>
      <c r="E88" s="167" t="s">
        <v>3</v>
      </c>
      <c r="F88" s="158" t="s">
        <v>3</v>
      </c>
      <c r="G88" s="158" t="s">
        <v>3</v>
      </c>
      <c r="H88" s="158" t="s">
        <v>3</v>
      </c>
      <c r="I88" s="158" t="s">
        <v>3</v>
      </c>
      <c r="J88" s="158" t="str">
        <f t="shared" si="4"/>
        <v>-</v>
      </c>
      <c r="K88" s="158" t="s">
        <v>3</v>
      </c>
      <c r="L88" s="168" t="s">
        <v>3</v>
      </c>
      <c r="M88" s="169" t="s">
        <v>3</v>
      </c>
      <c r="N88" s="158" t="s">
        <v>3</v>
      </c>
      <c r="O88" s="155" t="str">
        <f t="shared" si="5"/>
        <v>-</v>
      </c>
      <c r="P88" s="158" t="s">
        <v>3</v>
      </c>
      <c r="Q88" s="158" t="s">
        <v>3</v>
      </c>
      <c r="R88" s="156" t="str">
        <f t="shared" si="6"/>
        <v>-</v>
      </c>
      <c r="S88" s="157" t="s">
        <v>3</v>
      </c>
      <c r="T88" s="158" t="s">
        <v>3</v>
      </c>
      <c r="U88" s="170" t="s">
        <v>3</v>
      </c>
      <c r="V88" s="171" t="s">
        <v>3</v>
      </c>
      <c r="W88" s="172" t="s">
        <v>3</v>
      </c>
      <c r="X88" s="13"/>
      <c r="Y88" s="13"/>
      <c r="Z88" s="162" t="e">
        <f t="shared" si="7"/>
        <v>#VALUE!</v>
      </c>
      <c r="AB88" s="163" t="s">
        <v>3</v>
      </c>
      <c r="AC88" s="163" t="s">
        <v>3</v>
      </c>
      <c r="AD88" s="163" t="s">
        <v>3</v>
      </c>
      <c r="AE88" s="163" t="s">
        <v>3</v>
      </c>
      <c r="AF88" s="163" t="s">
        <v>3</v>
      </c>
      <c r="AG88" s="163"/>
    </row>
    <row r="89" spans="2:33" s="5" customFormat="1" ht="18" customHeight="1" hidden="1">
      <c r="B89" s="164" t="s">
        <v>3</v>
      </c>
      <c r="C89" s="165" t="s">
        <v>3</v>
      </c>
      <c r="D89" s="166" t="s">
        <v>3</v>
      </c>
      <c r="E89" s="167" t="s">
        <v>3</v>
      </c>
      <c r="F89" s="158" t="s">
        <v>3</v>
      </c>
      <c r="G89" s="158" t="s">
        <v>3</v>
      </c>
      <c r="H89" s="158" t="s">
        <v>3</v>
      </c>
      <c r="I89" s="158" t="s">
        <v>3</v>
      </c>
      <c r="J89" s="158" t="str">
        <f t="shared" si="4"/>
        <v>-</v>
      </c>
      <c r="K89" s="158" t="s">
        <v>3</v>
      </c>
      <c r="L89" s="168" t="s">
        <v>3</v>
      </c>
      <c r="M89" s="169" t="s">
        <v>3</v>
      </c>
      <c r="N89" s="158" t="s">
        <v>3</v>
      </c>
      <c r="O89" s="155" t="str">
        <f t="shared" si="5"/>
        <v>-</v>
      </c>
      <c r="P89" s="158" t="s">
        <v>3</v>
      </c>
      <c r="Q89" s="158" t="s">
        <v>3</v>
      </c>
      <c r="R89" s="156" t="str">
        <f t="shared" si="6"/>
        <v>-</v>
      </c>
      <c r="S89" s="157" t="s">
        <v>3</v>
      </c>
      <c r="T89" s="158" t="s">
        <v>3</v>
      </c>
      <c r="U89" s="170" t="s">
        <v>3</v>
      </c>
      <c r="V89" s="171" t="s">
        <v>3</v>
      </c>
      <c r="W89" s="172" t="s">
        <v>3</v>
      </c>
      <c r="X89" s="13"/>
      <c r="Y89" s="13"/>
      <c r="Z89" s="162" t="e">
        <f t="shared" si="7"/>
        <v>#VALUE!</v>
      </c>
      <c r="AB89" s="163" t="s">
        <v>3</v>
      </c>
      <c r="AC89" s="163" t="s">
        <v>3</v>
      </c>
      <c r="AD89" s="163" t="s">
        <v>3</v>
      </c>
      <c r="AE89" s="163" t="s">
        <v>3</v>
      </c>
      <c r="AF89" s="163" t="s">
        <v>3</v>
      </c>
      <c r="AG89" s="163"/>
    </row>
    <row r="90" spans="2:33" s="5" customFormat="1" ht="18" customHeight="1" hidden="1">
      <c r="B90" s="164" t="s">
        <v>3</v>
      </c>
      <c r="C90" s="165" t="s">
        <v>3</v>
      </c>
      <c r="D90" s="166" t="s">
        <v>3</v>
      </c>
      <c r="E90" s="167" t="s">
        <v>3</v>
      </c>
      <c r="F90" s="158" t="s">
        <v>3</v>
      </c>
      <c r="G90" s="158" t="s">
        <v>3</v>
      </c>
      <c r="H90" s="158" t="s">
        <v>3</v>
      </c>
      <c r="I90" s="158" t="s">
        <v>3</v>
      </c>
      <c r="J90" s="158" t="str">
        <f t="shared" si="4"/>
        <v>-</v>
      </c>
      <c r="K90" s="158" t="s">
        <v>3</v>
      </c>
      <c r="L90" s="168" t="s">
        <v>3</v>
      </c>
      <c r="M90" s="169" t="s">
        <v>3</v>
      </c>
      <c r="N90" s="158" t="s">
        <v>3</v>
      </c>
      <c r="O90" s="155" t="str">
        <f t="shared" si="5"/>
        <v>-</v>
      </c>
      <c r="P90" s="158" t="s">
        <v>3</v>
      </c>
      <c r="Q90" s="158" t="s">
        <v>3</v>
      </c>
      <c r="R90" s="156" t="str">
        <f t="shared" si="6"/>
        <v>-</v>
      </c>
      <c r="S90" s="157" t="s">
        <v>3</v>
      </c>
      <c r="T90" s="158" t="s">
        <v>3</v>
      </c>
      <c r="U90" s="170" t="s">
        <v>3</v>
      </c>
      <c r="V90" s="171" t="s">
        <v>3</v>
      </c>
      <c r="W90" s="172" t="s">
        <v>3</v>
      </c>
      <c r="X90" s="13"/>
      <c r="Y90" s="13"/>
      <c r="Z90" s="162" t="e">
        <f t="shared" si="7"/>
        <v>#VALUE!</v>
      </c>
      <c r="AB90" s="163" t="s">
        <v>3</v>
      </c>
      <c r="AC90" s="163" t="s">
        <v>3</v>
      </c>
      <c r="AD90" s="163" t="s">
        <v>3</v>
      </c>
      <c r="AE90" s="163" t="s">
        <v>3</v>
      </c>
      <c r="AF90" s="163" t="s">
        <v>3</v>
      </c>
      <c r="AG90" s="163"/>
    </row>
    <row r="91" spans="2:33" s="5" customFormat="1" ht="18" customHeight="1" hidden="1">
      <c r="B91" s="164" t="s">
        <v>3</v>
      </c>
      <c r="C91" s="165" t="s">
        <v>3</v>
      </c>
      <c r="D91" s="166" t="s">
        <v>3</v>
      </c>
      <c r="E91" s="167" t="s">
        <v>3</v>
      </c>
      <c r="F91" s="158" t="s">
        <v>3</v>
      </c>
      <c r="G91" s="158" t="s">
        <v>3</v>
      </c>
      <c r="H91" s="158" t="s">
        <v>3</v>
      </c>
      <c r="I91" s="158" t="s">
        <v>3</v>
      </c>
      <c r="J91" s="158" t="str">
        <f t="shared" si="4"/>
        <v>-</v>
      </c>
      <c r="K91" s="158" t="s">
        <v>3</v>
      </c>
      <c r="L91" s="168" t="s">
        <v>3</v>
      </c>
      <c r="M91" s="169" t="s">
        <v>3</v>
      </c>
      <c r="N91" s="158" t="s">
        <v>3</v>
      </c>
      <c r="O91" s="155" t="str">
        <f t="shared" si="5"/>
        <v>-</v>
      </c>
      <c r="P91" s="158" t="s">
        <v>3</v>
      </c>
      <c r="Q91" s="158" t="s">
        <v>3</v>
      </c>
      <c r="R91" s="156" t="str">
        <f t="shared" si="6"/>
        <v>-</v>
      </c>
      <c r="S91" s="157" t="s">
        <v>3</v>
      </c>
      <c r="T91" s="158" t="s">
        <v>3</v>
      </c>
      <c r="U91" s="170" t="s">
        <v>3</v>
      </c>
      <c r="V91" s="171" t="s">
        <v>3</v>
      </c>
      <c r="W91" s="172" t="s">
        <v>3</v>
      </c>
      <c r="X91" s="13"/>
      <c r="Y91" s="13"/>
      <c r="Z91" s="162" t="e">
        <f t="shared" si="7"/>
        <v>#VALUE!</v>
      </c>
      <c r="AB91" s="163" t="s">
        <v>3</v>
      </c>
      <c r="AC91" s="163" t="s">
        <v>3</v>
      </c>
      <c r="AD91" s="163" t="s">
        <v>3</v>
      </c>
      <c r="AE91" s="163" t="s">
        <v>3</v>
      </c>
      <c r="AF91" s="163" t="s">
        <v>3</v>
      </c>
      <c r="AG91" s="163"/>
    </row>
    <row r="92" spans="2:33" s="5" customFormat="1" ht="18" customHeight="1" hidden="1">
      <c r="B92" s="164" t="s">
        <v>3</v>
      </c>
      <c r="C92" s="165" t="s">
        <v>3</v>
      </c>
      <c r="D92" s="166" t="s">
        <v>3</v>
      </c>
      <c r="E92" s="167" t="s">
        <v>3</v>
      </c>
      <c r="F92" s="158" t="s">
        <v>3</v>
      </c>
      <c r="G92" s="158" t="s">
        <v>3</v>
      </c>
      <c r="H92" s="158" t="s">
        <v>3</v>
      </c>
      <c r="I92" s="158" t="s">
        <v>3</v>
      </c>
      <c r="J92" s="158" t="str">
        <f t="shared" si="4"/>
        <v>-</v>
      </c>
      <c r="K92" s="158" t="s">
        <v>3</v>
      </c>
      <c r="L92" s="168" t="s">
        <v>3</v>
      </c>
      <c r="M92" s="169" t="s">
        <v>3</v>
      </c>
      <c r="N92" s="158" t="s">
        <v>3</v>
      </c>
      <c r="O92" s="155" t="str">
        <f t="shared" si="5"/>
        <v>-</v>
      </c>
      <c r="P92" s="158" t="s">
        <v>3</v>
      </c>
      <c r="Q92" s="158" t="s">
        <v>3</v>
      </c>
      <c r="R92" s="156" t="str">
        <f t="shared" si="6"/>
        <v>-</v>
      </c>
      <c r="S92" s="157" t="s">
        <v>3</v>
      </c>
      <c r="T92" s="158" t="s">
        <v>3</v>
      </c>
      <c r="U92" s="170" t="s">
        <v>3</v>
      </c>
      <c r="V92" s="171" t="s">
        <v>3</v>
      </c>
      <c r="W92" s="172" t="s">
        <v>3</v>
      </c>
      <c r="X92" s="13"/>
      <c r="Y92" s="13"/>
      <c r="Z92" s="162" t="e">
        <f t="shared" si="7"/>
        <v>#VALUE!</v>
      </c>
      <c r="AB92" s="163" t="s">
        <v>3</v>
      </c>
      <c r="AC92" s="163" t="s">
        <v>3</v>
      </c>
      <c r="AD92" s="163" t="s">
        <v>3</v>
      </c>
      <c r="AE92" s="163" t="s">
        <v>3</v>
      </c>
      <c r="AF92" s="163" t="s">
        <v>3</v>
      </c>
      <c r="AG92" s="163"/>
    </row>
    <row r="93" spans="2:33" s="5" customFormat="1" ht="18" customHeight="1" hidden="1">
      <c r="B93" s="164" t="s">
        <v>3</v>
      </c>
      <c r="C93" s="165" t="s">
        <v>3</v>
      </c>
      <c r="D93" s="166" t="s">
        <v>3</v>
      </c>
      <c r="E93" s="167" t="s">
        <v>3</v>
      </c>
      <c r="F93" s="158" t="s">
        <v>3</v>
      </c>
      <c r="G93" s="158" t="s">
        <v>3</v>
      </c>
      <c r="H93" s="158" t="s">
        <v>3</v>
      </c>
      <c r="I93" s="158" t="s">
        <v>3</v>
      </c>
      <c r="J93" s="158" t="str">
        <f t="shared" si="4"/>
        <v>-</v>
      </c>
      <c r="K93" s="158" t="s">
        <v>3</v>
      </c>
      <c r="L93" s="168" t="s">
        <v>3</v>
      </c>
      <c r="M93" s="169" t="s">
        <v>3</v>
      </c>
      <c r="N93" s="158" t="s">
        <v>3</v>
      </c>
      <c r="O93" s="155" t="str">
        <f t="shared" si="5"/>
        <v>-</v>
      </c>
      <c r="P93" s="158" t="s">
        <v>3</v>
      </c>
      <c r="Q93" s="158" t="s">
        <v>3</v>
      </c>
      <c r="R93" s="156" t="str">
        <f t="shared" si="6"/>
        <v>-</v>
      </c>
      <c r="S93" s="157" t="s">
        <v>3</v>
      </c>
      <c r="T93" s="158" t="s">
        <v>3</v>
      </c>
      <c r="U93" s="170" t="s">
        <v>3</v>
      </c>
      <c r="V93" s="171" t="s">
        <v>3</v>
      </c>
      <c r="W93" s="172" t="s">
        <v>3</v>
      </c>
      <c r="X93" s="13"/>
      <c r="Y93" s="13"/>
      <c r="Z93" s="162" t="e">
        <f t="shared" si="7"/>
        <v>#VALUE!</v>
      </c>
      <c r="AB93" s="163" t="s">
        <v>3</v>
      </c>
      <c r="AC93" s="163" t="s">
        <v>3</v>
      </c>
      <c r="AD93" s="163" t="s">
        <v>3</v>
      </c>
      <c r="AE93" s="163" t="s">
        <v>3</v>
      </c>
      <c r="AF93" s="163" t="s">
        <v>3</v>
      </c>
      <c r="AG93" s="163"/>
    </row>
    <row r="94" spans="2:33" s="5" customFormat="1" ht="18" customHeight="1" hidden="1">
      <c r="B94" s="164" t="s">
        <v>3</v>
      </c>
      <c r="C94" s="165" t="s">
        <v>3</v>
      </c>
      <c r="D94" s="166" t="s">
        <v>3</v>
      </c>
      <c r="E94" s="167" t="s">
        <v>3</v>
      </c>
      <c r="F94" s="158" t="s">
        <v>3</v>
      </c>
      <c r="G94" s="158" t="s">
        <v>3</v>
      </c>
      <c r="H94" s="158" t="s">
        <v>3</v>
      </c>
      <c r="I94" s="158" t="s">
        <v>3</v>
      </c>
      <c r="J94" s="158" t="str">
        <f>IF(AND(ISNUMBER(H94),ISNUMBER(I94)),H94-I94,"-")</f>
        <v>-</v>
      </c>
      <c r="K94" s="158" t="s">
        <v>3</v>
      </c>
      <c r="L94" s="168" t="s">
        <v>3</v>
      </c>
      <c r="M94" s="169" t="s">
        <v>3</v>
      </c>
      <c r="N94" s="158" t="s">
        <v>3</v>
      </c>
      <c r="O94" s="155" t="str">
        <f>IF(AND(ISNUMBER(M94),ISNUMBER(N94)),M94-N94,"-")</f>
        <v>-</v>
      </c>
      <c r="P94" s="158" t="s">
        <v>3</v>
      </c>
      <c r="Q94" s="158" t="s">
        <v>3</v>
      </c>
      <c r="R94" s="156" t="str">
        <f>IF(AND(ISNUMBER(P94),ISNUMBER(Q94)),P94-Q94,"-")</f>
        <v>-</v>
      </c>
      <c r="S94" s="157" t="s">
        <v>3</v>
      </c>
      <c r="T94" s="158" t="s">
        <v>3</v>
      </c>
      <c r="U94" s="170" t="s">
        <v>3</v>
      </c>
      <c r="V94" s="171" t="s">
        <v>3</v>
      </c>
      <c r="W94" s="172" t="s">
        <v>3</v>
      </c>
      <c r="X94" s="13"/>
      <c r="Y94" s="13"/>
      <c r="Z94" s="162" t="e">
        <f aca="true" t="shared" si="8" ref="Z94:Z99">E94*H94/1000-F94*I94/1000</f>
        <v>#VALUE!</v>
      </c>
      <c r="AB94" s="163" t="s">
        <v>3</v>
      </c>
      <c r="AC94" s="163" t="s">
        <v>3</v>
      </c>
      <c r="AD94" s="163" t="s">
        <v>3</v>
      </c>
      <c r="AE94" s="163" t="s">
        <v>3</v>
      </c>
      <c r="AF94" s="163" t="s">
        <v>3</v>
      </c>
      <c r="AG94" s="163"/>
    </row>
    <row r="95" spans="2:33" s="5" customFormat="1" ht="18" customHeight="1" hidden="1">
      <c r="B95" s="164" t="s">
        <v>3</v>
      </c>
      <c r="C95" s="165" t="s">
        <v>3</v>
      </c>
      <c r="D95" s="166" t="s">
        <v>3</v>
      </c>
      <c r="E95" s="167" t="s">
        <v>3</v>
      </c>
      <c r="F95" s="158" t="s">
        <v>3</v>
      </c>
      <c r="G95" s="158" t="s">
        <v>3</v>
      </c>
      <c r="H95" s="158" t="s">
        <v>3</v>
      </c>
      <c r="I95" s="158" t="s">
        <v>3</v>
      </c>
      <c r="J95" s="158" t="str">
        <f>IF(AND(ISNUMBER(H95),ISNUMBER(I95)),H95-I95,"-")</f>
        <v>-</v>
      </c>
      <c r="K95" s="158" t="s">
        <v>3</v>
      </c>
      <c r="L95" s="168" t="s">
        <v>3</v>
      </c>
      <c r="M95" s="169" t="s">
        <v>3</v>
      </c>
      <c r="N95" s="158" t="s">
        <v>3</v>
      </c>
      <c r="O95" s="155" t="str">
        <f>IF(AND(ISNUMBER(M95),ISNUMBER(N95)),M95-N95,"-")</f>
        <v>-</v>
      </c>
      <c r="P95" s="158" t="s">
        <v>3</v>
      </c>
      <c r="Q95" s="158" t="s">
        <v>3</v>
      </c>
      <c r="R95" s="156" t="str">
        <f>IF(AND(ISNUMBER(P95),ISNUMBER(Q95)),P95-Q95,"-")</f>
        <v>-</v>
      </c>
      <c r="S95" s="157" t="s">
        <v>3</v>
      </c>
      <c r="T95" s="158" t="s">
        <v>3</v>
      </c>
      <c r="U95" s="170" t="s">
        <v>3</v>
      </c>
      <c r="V95" s="171" t="s">
        <v>3</v>
      </c>
      <c r="W95" s="172" t="s">
        <v>3</v>
      </c>
      <c r="X95" s="13"/>
      <c r="Y95" s="13"/>
      <c r="Z95" s="162" t="e">
        <f t="shared" si="8"/>
        <v>#VALUE!</v>
      </c>
      <c r="AB95" s="163" t="s">
        <v>3</v>
      </c>
      <c r="AC95" s="163" t="s">
        <v>3</v>
      </c>
      <c r="AD95" s="163" t="s">
        <v>3</v>
      </c>
      <c r="AE95" s="163" t="s">
        <v>3</v>
      </c>
      <c r="AF95" s="163" t="s">
        <v>3</v>
      </c>
      <c r="AG95" s="163"/>
    </row>
    <row r="96" spans="2:33" s="5" customFormat="1" ht="18" customHeight="1" hidden="1">
      <c r="B96" s="164" t="s">
        <v>3</v>
      </c>
      <c r="C96" s="165" t="s">
        <v>3</v>
      </c>
      <c r="D96" s="166" t="s">
        <v>3</v>
      </c>
      <c r="E96" s="167" t="s">
        <v>3</v>
      </c>
      <c r="F96" s="158" t="s">
        <v>3</v>
      </c>
      <c r="G96" s="158" t="s">
        <v>3</v>
      </c>
      <c r="H96" s="158" t="s">
        <v>3</v>
      </c>
      <c r="I96" s="158" t="s">
        <v>3</v>
      </c>
      <c r="J96" s="158" t="str">
        <f>IF(AND(ISNUMBER(H96),ISNUMBER(I96)),H96-I96,"-")</f>
        <v>-</v>
      </c>
      <c r="K96" s="158" t="s">
        <v>3</v>
      </c>
      <c r="L96" s="168" t="s">
        <v>3</v>
      </c>
      <c r="M96" s="169" t="s">
        <v>3</v>
      </c>
      <c r="N96" s="158" t="s">
        <v>3</v>
      </c>
      <c r="O96" s="155" t="str">
        <f>IF(AND(ISNUMBER(M96),ISNUMBER(N96)),M96-N96,"-")</f>
        <v>-</v>
      </c>
      <c r="P96" s="158" t="s">
        <v>3</v>
      </c>
      <c r="Q96" s="158" t="s">
        <v>3</v>
      </c>
      <c r="R96" s="156" t="str">
        <f>IF(AND(ISNUMBER(P96),ISNUMBER(Q96)),P96-Q96,"-")</f>
        <v>-</v>
      </c>
      <c r="S96" s="157" t="s">
        <v>3</v>
      </c>
      <c r="T96" s="158" t="s">
        <v>3</v>
      </c>
      <c r="U96" s="170" t="s">
        <v>3</v>
      </c>
      <c r="V96" s="171" t="s">
        <v>3</v>
      </c>
      <c r="W96" s="172" t="s">
        <v>3</v>
      </c>
      <c r="X96" s="13"/>
      <c r="Y96" s="13"/>
      <c r="Z96" s="162" t="e">
        <f t="shared" si="8"/>
        <v>#VALUE!</v>
      </c>
      <c r="AB96" s="163" t="s">
        <v>3</v>
      </c>
      <c r="AC96" s="163" t="s">
        <v>3</v>
      </c>
      <c r="AD96" s="163" t="s">
        <v>3</v>
      </c>
      <c r="AE96" s="163" t="s">
        <v>3</v>
      </c>
      <c r="AF96" s="163" t="s">
        <v>3</v>
      </c>
      <c r="AG96" s="163"/>
    </row>
    <row r="97" spans="2:33" s="5" customFormat="1" ht="18" customHeight="1" hidden="1">
      <c r="B97" s="164" t="s">
        <v>3</v>
      </c>
      <c r="C97" s="165" t="s">
        <v>3</v>
      </c>
      <c r="D97" s="166" t="s">
        <v>3</v>
      </c>
      <c r="E97" s="167" t="s">
        <v>3</v>
      </c>
      <c r="F97" s="158" t="s">
        <v>3</v>
      </c>
      <c r="G97" s="158" t="s">
        <v>3</v>
      </c>
      <c r="H97" s="158" t="s">
        <v>3</v>
      </c>
      <c r="I97" s="158" t="s">
        <v>3</v>
      </c>
      <c r="J97" s="158" t="str">
        <f>IF(AND(ISNUMBER(H97),ISNUMBER(I97)),H97-I97,"-")</f>
        <v>-</v>
      </c>
      <c r="K97" s="158" t="s">
        <v>3</v>
      </c>
      <c r="L97" s="168" t="s">
        <v>3</v>
      </c>
      <c r="M97" s="169" t="s">
        <v>3</v>
      </c>
      <c r="N97" s="158" t="s">
        <v>3</v>
      </c>
      <c r="O97" s="155" t="str">
        <f>IF(AND(ISNUMBER(M97),ISNUMBER(N97)),M97-N97,"-")</f>
        <v>-</v>
      </c>
      <c r="P97" s="158" t="s">
        <v>3</v>
      </c>
      <c r="Q97" s="158" t="s">
        <v>3</v>
      </c>
      <c r="R97" s="156" t="str">
        <f>IF(AND(ISNUMBER(P97),ISNUMBER(Q97)),P97-Q97,"-")</f>
        <v>-</v>
      </c>
      <c r="S97" s="157" t="s">
        <v>3</v>
      </c>
      <c r="T97" s="158" t="s">
        <v>3</v>
      </c>
      <c r="U97" s="170" t="s">
        <v>3</v>
      </c>
      <c r="V97" s="171" t="s">
        <v>3</v>
      </c>
      <c r="W97" s="172" t="s">
        <v>3</v>
      </c>
      <c r="X97" s="13"/>
      <c r="Y97" s="13"/>
      <c r="Z97" s="162" t="e">
        <f t="shared" si="8"/>
        <v>#VALUE!</v>
      </c>
      <c r="AB97" s="163" t="s">
        <v>3</v>
      </c>
      <c r="AC97" s="163" t="s">
        <v>3</v>
      </c>
      <c r="AD97" s="163" t="s">
        <v>3</v>
      </c>
      <c r="AE97" s="163" t="s">
        <v>3</v>
      </c>
      <c r="AF97" s="163" t="s">
        <v>3</v>
      </c>
      <c r="AG97" s="163"/>
    </row>
    <row r="98" spans="2:33" s="5" customFormat="1" ht="18" customHeight="1" hidden="1">
      <c r="B98" s="164" t="s">
        <v>3</v>
      </c>
      <c r="C98" s="165" t="s">
        <v>3</v>
      </c>
      <c r="D98" s="166" t="s">
        <v>3</v>
      </c>
      <c r="E98" s="167" t="s">
        <v>3</v>
      </c>
      <c r="F98" s="158" t="s">
        <v>3</v>
      </c>
      <c r="G98" s="158" t="s">
        <v>3</v>
      </c>
      <c r="H98" s="158" t="s">
        <v>3</v>
      </c>
      <c r="I98" s="158" t="s">
        <v>3</v>
      </c>
      <c r="J98" s="158" t="str">
        <f>IF(AND(ISNUMBER(H98),ISNUMBER(I98)),H98-I98,"-")</f>
        <v>-</v>
      </c>
      <c r="K98" s="158" t="s">
        <v>3</v>
      </c>
      <c r="L98" s="168" t="s">
        <v>3</v>
      </c>
      <c r="M98" s="169" t="s">
        <v>3</v>
      </c>
      <c r="N98" s="158" t="s">
        <v>3</v>
      </c>
      <c r="O98" s="155" t="str">
        <f>IF(AND(ISNUMBER(M98),ISNUMBER(N98)),M98-N98,"-")</f>
        <v>-</v>
      </c>
      <c r="P98" s="158" t="s">
        <v>3</v>
      </c>
      <c r="Q98" s="158" t="s">
        <v>3</v>
      </c>
      <c r="R98" s="156" t="str">
        <f>IF(AND(ISNUMBER(P98),ISNUMBER(Q98)),P98-Q98,"-")</f>
        <v>-</v>
      </c>
      <c r="S98" s="157" t="s">
        <v>3</v>
      </c>
      <c r="T98" s="158" t="s">
        <v>3</v>
      </c>
      <c r="U98" s="170" t="s">
        <v>3</v>
      </c>
      <c r="V98" s="171" t="s">
        <v>3</v>
      </c>
      <c r="W98" s="172" t="s">
        <v>3</v>
      </c>
      <c r="X98" s="13"/>
      <c r="Y98" s="13"/>
      <c r="Z98" s="162" t="e">
        <f t="shared" si="8"/>
        <v>#VALUE!</v>
      </c>
      <c r="AB98" s="163" t="s">
        <v>3</v>
      </c>
      <c r="AC98" s="163" t="s">
        <v>3</v>
      </c>
      <c r="AD98" s="163" t="s">
        <v>3</v>
      </c>
      <c r="AE98" s="163" t="s">
        <v>3</v>
      </c>
      <c r="AF98" s="163" t="s">
        <v>3</v>
      </c>
      <c r="AG98" s="163"/>
    </row>
    <row r="99" spans="2:33" s="5" customFormat="1" ht="18" customHeight="1" hidden="1">
      <c r="B99" s="179" t="s">
        <v>3</v>
      </c>
      <c r="C99" s="180" t="s">
        <v>3</v>
      </c>
      <c r="D99" s="181" t="s">
        <v>3</v>
      </c>
      <c r="E99" s="182" t="s">
        <v>3</v>
      </c>
      <c r="F99" s="183" t="s">
        <v>3</v>
      </c>
      <c r="G99" s="183" t="s">
        <v>3</v>
      </c>
      <c r="H99" s="183" t="s">
        <v>3</v>
      </c>
      <c r="I99" s="183" t="s">
        <v>3</v>
      </c>
      <c r="J99" s="183" t="str">
        <f>IF(AND(ISNUMBER(H99),ISNUMBER(I99)),H99-I99,"-")</f>
        <v>-</v>
      </c>
      <c r="K99" s="183" t="s">
        <v>3</v>
      </c>
      <c r="L99" s="184" t="s">
        <v>3</v>
      </c>
      <c r="M99" s="185" t="s">
        <v>3</v>
      </c>
      <c r="N99" s="183" t="s">
        <v>3</v>
      </c>
      <c r="O99" s="183" t="str">
        <f>IF(AND(ISNUMBER(M99),ISNUMBER(N99)),M99-N99,"-")</f>
        <v>-</v>
      </c>
      <c r="P99" s="183" t="s">
        <v>3</v>
      </c>
      <c r="Q99" s="183" t="s">
        <v>3</v>
      </c>
      <c r="R99" s="186" t="str">
        <f>IF(AND(ISNUMBER(P99),ISNUMBER(Q99)),P99-Q99,"-")</f>
        <v>-</v>
      </c>
      <c r="S99" s="187" t="s">
        <v>3</v>
      </c>
      <c r="T99" s="183" t="s">
        <v>3</v>
      </c>
      <c r="U99" s="188" t="s">
        <v>3</v>
      </c>
      <c r="V99" s="189" t="s">
        <v>3</v>
      </c>
      <c r="W99" s="190" t="s">
        <v>3</v>
      </c>
      <c r="X99" s="13"/>
      <c r="Y99" s="13"/>
      <c r="Z99" s="162" t="e">
        <f t="shared" si="8"/>
        <v>#VALUE!</v>
      </c>
      <c r="AB99" s="163" t="s">
        <v>3</v>
      </c>
      <c r="AC99" s="163" t="s">
        <v>3</v>
      </c>
      <c r="AD99" s="163" t="s">
        <v>3</v>
      </c>
      <c r="AE99" s="163" t="s">
        <v>3</v>
      </c>
      <c r="AF99" s="163" t="s">
        <v>3</v>
      </c>
      <c r="AG99" s="163"/>
    </row>
    <row r="100" spans="2:25" s="5" customFormat="1" ht="21" customHeight="1">
      <c r="B100" s="191" t="s">
        <v>118</v>
      </c>
      <c r="C100" s="192">
        <f>IF(SUM(C30:C99)=0,"-",AVERAGE(C30:C99))</f>
        <v>24</v>
      </c>
      <c r="D100" s="193"/>
      <c r="E100" s="194">
        <f aca="true" t="shared" si="9" ref="E100:V100">IF(SUM(E30:E99)=0,"-",AVERAGE(E30:E99))</f>
        <v>222.1591239129929</v>
      </c>
      <c r="F100" s="195">
        <f t="shared" si="9"/>
        <v>211.02375415620355</v>
      </c>
      <c r="G100" s="195">
        <f t="shared" si="9"/>
        <v>7.33269737107415</v>
      </c>
      <c r="H100" s="195">
        <f t="shared" si="9"/>
        <v>67.77616700671967</v>
      </c>
      <c r="I100" s="195">
        <f t="shared" si="9"/>
        <v>60.08250754220145</v>
      </c>
      <c r="J100" s="195">
        <f t="shared" si="9"/>
        <v>7.6936594645182295</v>
      </c>
      <c r="K100" s="195">
        <f t="shared" si="9"/>
        <v>7.584756121874997</v>
      </c>
      <c r="L100" s="196">
        <f t="shared" si="9"/>
        <v>4.374480025523857</v>
      </c>
      <c r="M100" s="197" t="str">
        <f t="shared" si="9"/>
        <v>-</v>
      </c>
      <c r="N100" s="195" t="str">
        <f t="shared" si="9"/>
        <v>-</v>
      </c>
      <c r="O100" s="195" t="str">
        <f t="shared" si="9"/>
        <v>-</v>
      </c>
      <c r="P100" s="197">
        <f t="shared" si="9"/>
        <v>0.05559523773817565</v>
      </c>
      <c r="Q100" s="195">
        <f t="shared" si="9"/>
        <v>0.05634523786249616</v>
      </c>
      <c r="R100" s="198">
        <f t="shared" si="9"/>
        <v>-0.0007500001243205161</v>
      </c>
      <c r="S100" s="199" t="str">
        <f t="shared" si="9"/>
        <v>-</v>
      </c>
      <c r="T100" s="195" t="str">
        <f t="shared" si="9"/>
        <v>-</v>
      </c>
      <c r="U100" s="195" t="str">
        <f t="shared" si="9"/>
        <v>-</v>
      </c>
      <c r="V100" s="199" t="str">
        <f t="shared" si="9"/>
        <v>-</v>
      </c>
      <c r="W100" s="200">
        <f>IF(SUM(W30:W99)=0,0,AVERAGE(W30:W99))</f>
        <v>1.7625391706944205</v>
      </c>
      <c r="X100" s="13"/>
      <c r="Y100" s="13"/>
    </row>
    <row r="101" spans="1:25" s="5" customFormat="1" ht="20.25" customHeight="1" thickBot="1">
      <c r="A101" s="13"/>
      <c r="B101" s="201" t="s">
        <v>119</v>
      </c>
      <c r="C101" s="202">
        <f>SUM(C30:C99)</f>
        <v>504</v>
      </c>
      <c r="D101" s="203"/>
      <c r="E101" s="204">
        <f>IF(SUM(E30:E99)=0,"-",SUM(E30:E99))</f>
        <v>4665.341602172851</v>
      </c>
      <c r="F101" s="205">
        <f>IF(SUM(F30:F99)=0,"-",SUM(F30:F99))</f>
        <v>4431.4988372802745</v>
      </c>
      <c r="G101" s="205">
        <f>IF(SUM(G30:G99)=0,"-",SUM(G30:G99))</f>
        <v>153.98664479255714</v>
      </c>
      <c r="H101" s="206" t="s">
        <v>120</v>
      </c>
      <c r="I101" s="206" t="s">
        <v>120</v>
      </c>
      <c r="J101" s="206" t="s">
        <v>120</v>
      </c>
      <c r="K101" s="206" t="s">
        <v>120</v>
      </c>
      <c r="L101" s="207" t="s">
        <v>120</v>
      </c>
      <c r="M101" s="208" t="str">
        <f>IF(SUM(M30:M99)=0,"-",SUM(M30:M99))</f>
        <v>-</v>
      </c>
      <c r="N101" s="202" t="str">
        <f>IF(SUM(N30:N99)=0,"-",SUM(N30:N99))</f>
        <v>-</v>
      </c>
      <c r="O101" s="209" t="str">
        <f>IF(AND(ISNUMBER(M101),ISNUMBER(N101)),M101-N101,"-")</f>
        <v>-</v>
      </c>
      <c r="P101" s="202">
        <f>IF(SUM(P30:P99)=0,"-",SUM(P30:P99))</f>
        <v>1.1674999925016887</v>
      </c>
      <c r="Q101" s="202">
        <f>IF(SUM(Q30:Q99)=0,"-",SUM(Q30:Q99))</f>
        <v>1.1832499951124194</v>
      </c>
      <c r="R101" s="210">
        <f>IF(AND(ISNUMBER(P101),ISNUMBER(Q101)),P101-Q101,"-")</f>
        <v>-0.015750002610730673</v>
      </c>
      <c r="S101" s="211" t="s">
        <v>120</v>
      </c>
      <c r="T101" s="205" t="s">
        <v>120</v>
      </c>
      <c r="U101" s="205" t="s">
        <v>120</v>
      </c>
      <c r="V101" s="212" t="s">
        <v>120</v>
      </c>
      <c r="W101" s="213">
        <f>SUM(W30:W99)</f>
        <v>37.01332258458283</v>
      </c>
      <c r="X101" s="13"/>
      <c r="Y101" s="13"/>
    </row>
    <row r="102" spans="2:28" s="5" customFormat="1" ht="0.75" customHeight="1" thickBot="1">
      <c r="B102" s="89">
        <f>70-COUNTIF(B30:B99,"")</f>
        <v>21</v>
      </c>
      <c r="C102" s="214">
        <f>COUNT(C30:C99)</f>
        <v>21</v>
      </c>
      <c r="D102" s="215">
        <f>B102-C102</f>
        <v>0</v>
      </c>
      <c r="E102" s="216"/>
      <c r="F102" s="216"/>
      <c r="G102" s="216"/>
      <c r="H102" s="215"/>
      <c r="I102" s="215"/>
      <c r="J102" s="215"/>
      <c r="K102" s="216"/>
      <c r="L102" s="216"/>
      <c r="M102" s="216"/>
      <c r="N102" s="216"/>
      <c r="O102" s="216"/>
      <c r="P102" s="217"/>
      <c r="Q102" s="215"/>
      <c r="R102" s="217"/>
      <c r="S102" s="217">
        <f>AVERAGE(S48:S50)</f>
        <v>0</v>
      </c>
      <c r="T102" s="218"/>
      <c r="U102" s="219"/>
      <c r="V102" s="76"/>
      <c r="W102" s="13"/>
      <c r="X102" s="13"/>
      <c r="Y102" s="13"/>
      <c r="Z102" s="13"/>
      <c r="AA102" s="13"/>
      <c r="AB102" s="13"/>
    </row>
    <row r="103" spans="2:36" ht="27.75" customHeight="1" thickBot="1">
      <c r="B103" s="221" t="s">
        <v>121</v>
      </c>
      <c r="C103" s="225"/>
      <c r="D103" s="222"/>
      <c r="E103" s="229" t="s">
        <v>122</v>
      </c>
      <c r="F103" s="230"/>
      <c r="G103" s="231" t="s">
        <v>123</v>
      </c>
      <c r="H103" s="232" t="s">
        <v>124</v>
      </c>
      <c r="I103" s="232" t="s">
        <v>125</v>
      </c>
      <c r="J103" s="232" t="s">
        <v>126</v>
      </c>
      <c r="K103" s="231" t="s">
        <v>127</v>
      </c>
      <c r="L103" s="233" t="s">
        <v>128</v>
      </c>
      <c r="M103" s="234" t="s">
        <v>129</v>
      </c>
      <c r="N103" s="230"/>
      <c r="O103" s="235" t="s">
        <v>130</v>
      </c>
      <c r="P103" s="236"/>
      <c r="Q103" s="236"/>
      <c r="R103" s="236"/>
      <c r="S103" s="236"/>
      <c r="T103" s="236"/>
      <c r="U103" s="237"/>
      <c r="V103" s="237"/>
      <c r="W103" s="236"/>
      <c r="X103" s="236"/>
      <c r="Y103" s="218"/>
      <c r="Z103" s="236"/>
      <c r="AA103" s="236"/>
      <c r="AB103" s="236"/>
      <c r="AC103" s="238"/>
      <c r="AD103" s="238"/>
      <c r="AE103" s="239">
        <v>0</v>
      </c>
      <c r="AF103" s="239"/>
      <c r="AG103" s="239">
        <v>0</v>
      </c>
      <c r="AH103" s="239"/>
      <c r="AI103" s="238"/>
      <c r="AJ103" s="238"/>
    </row>
    <row r="104" spans="2:36" ht="15" customHeight="1">
      <c r="B104" s="227"/>
      <c r="C104" s="220"/>
      <c r="D104" s="228"/>
      <c r="E104" s="240" t="s">
        <v>131</v>
      </c>
      <c r="F104" s="241"/>
      <c r="G104" s="242">
        <v>141602.183065683</v>
      </c>
      <c r="H104" s="243">
        <v>125228.803846031</v>
      </c>
      <c r="I104" s="243">
        <v>0</v>
      </c>
      <c r="J104" s="243">
        <v>0</v>
      </c>
      <c r="K104" s="242">
        <v>59.3672499016102</v>
      </c>
      <c r="L104" s="242">
        <v>38.8210001083498</v>
      </c>
      <c r="M104" s="244">
        <v>2943.18863457641</v>
      </c>
      <c r="N104" s="245"/>
      <c r="O104" s="246" t="s">
        <v>120</v>
      </c>
      <c r="P104" s="247"/>
      <c r="Q104" s="248"/>
      <c r="R104" s="248"/>
      <c r="S104" s="248"/>
      <c r="T104" s="248"/>
      <c r="U104" s="249"/>
      <c r="V104" s="249"/>
      <c r="W104" s="248"/>
      <c r="X104" s="250"/>
      <c r="Y104" s="251"/>
      <c r="Z104" s="248"/>
      <c r="AA104" s="248"/>
      <c r="AB104" s="248"/>
      <c r="AC104" s="252"/>
      <c r="AD104" s="252"/>
      <c r="AE104" s="239">
        <v>59.3672499016102</v>
      </c>
      <c r="AF104" s="239"/>
      <c r="AG104" s="239">
        <v>38.8210001083498</v>
      </c>
      <c r="AH104" s="239"/>
      <c r="AI104" s="253"/>
      <c r="AJ104" s="253"/>
    </row>
    <row r="105" spans="2:36" ht="15" customHeight="1" thickBot="1">
      <c r="B105" s="223"/>
      <c r="C105" s="226"/>
      <c r="D105" s="224"/>
      <c r="E105" s="254" t="s">
        <v>132</v>
      </c>
      <c r="F105" s="255"/>
      <c r="G105" s="256">
        <v>146472.891280442</v>
      </c>
      <c r="H105" s="257">
        <v>129878.05651632</v>
      </c>
      <c r="I105" s="257">
        <v>0</v>
      </c>
      <c r="J105" s="257">
        <v>0</v>
      </c>
      <c r="K105" s="256">
        <v>60.5347498995252</v>
      </c>
      <c r="L105" s="256">
        <v>40.004250107886</v>
      </c>
      <c r="M105" s="258">
        <v>2994.30458914473</v>
      </c>
      <c r="N105" s="259"/>
      <c r="O105" s="260" t="s">
        <v>120</v>
      </c>
      <c r="P105" s="247"/>
      <c r="Q105" s="248"/>
      <c r="R105" s="248"/>
      <c r="S105" s="248"/>
      <c r="T105" s="248"/>
      <c r="U105" s="249"/>
      <c r="V105" s="249"/>
      <c r="W105" s="248"/>
      <c r="X105" s="250"/>
      <c r="Y105" s="251"/>
      <c r="Z105" s="248"/>
      <c r="AA105" s="248"/>
      <c r="AB105" s="248"/>
      <c r="AC105" s="252"/>
      <c r="AD105" s="252"/>
      <c r="AE105" s="252"/>
      <c r="AF105" s="252"/>
      <c r="AG105" s="252"/>
      <c r="AH105" s="252"/>
      <c r="AI105" s="253"/>
      <c r="AJ105" s="253"/>
    </row>
    <row r="106" spans="2:28" ht="15" customHeight="1" hidden="1">
      <c r="B106" s="261" t="s">
        <v>133</v>
      </c>
      <c r="C106" s="261"/>
      <c r="D106" s="261"/>
      <c r="E106" s="261"/>
      <c r="F106" s="261"/>
      <c r="G106" s="261" t="e">
        <f>24*(#REF!)-#REF!-C25*24</f>
        <v>#REF!</v>
      </c>
      <c r="H106" s="262" t="s">
        <v>134</v>
      </c>
      <c r="I106" s="262" t="s">
        <v>134</v>
      </c>
      <c r="J106" s="262"/>
      <c r="K106" s="261"/>
      <c r="L106" s="261"/>
      <c r="M106" s="261"/>
      <c r="N106" s="261"/>
      <c r="O106" s="261"/>
      <c r="P106" s="261"/>
      <c r="Q106" s="261"/>
      <c r="R106" s="261"/>
      <c r="S106" s="261"/>
      <c r="T106" s="261"/>
      <c r="U106" s="263"/>
      <c r="V106" s="264"/>
      <c r="W106" s="114"/>
      <c r="X106" s="114"/>
      <c r="Y106" s="114"/>
      <c r="Z106" s="114"/>
      <c r="AA106" s="114"/>
      <c r="AB106" s="114"/>
    </row>
    <row r="107" spans="2:28" ht="15" customHeight="1">
      <c r="B107" s="261"/>
      <c r="C107" s="261"/>
      <c r="D107" s="261"/>
      <c r="E107" s="261"/>
      <c r="F107" s="261"/>
      <c r="G107" s="261"/>
      <c r="H107" s="262"/>
      <c r="I107" s="262"/>
      <c r="J107" s="262"/>
      <c r="K107" s="261"/>
      <c r="L107" s="261" t="s">
        <v>45</v>
      </c>
      <c r="M107" s="261"/>
      <c r="N107" s="261"/>
      <c r="O107" s="261"/>
      <c r="P107" s="261"/>
      <c r="Q107" s="261"/>
      <c r="R107" s="261"/>
      <c r="S107" s="261"/>
      <c r="T107" s="261"/>
      <c r="U107" s="263"/>
      <c r="V107" s="264"/>
      <c r="W107" s="114"/>
      <c r="X107" s="114"/>
      <c r="Y107" s="114"/>
      <c r="Z107" s="114"/>
      <c r="AA107" s="114"/>
      <c r="AB107" s="114"/>
    </row>
    <row r="108" spans="1:41" ht="17.25" customHeight="1">
      <c r="A108" s="265"/>
      <c r="B108" s="266" t="s">
        <v>135</v>
      </c>
      <c r="C108" s="267"/>
      <c r="D108" s="267"/>
      <c r="E108" s="268"/>
      <c r="F108" s="267"/>
      <c r="G108" s="269"/>
      <c r="H108" s="270">
        <f>24*(C102)-C101</f>
        <v>0</v>
      </c>
      <c r="I108" s="271" t="s">
        <v>136</v>
      </c>
      <c r="J108" s="271"/>
      <c r="K108" s="271"/>
      <c r="L108" s="271"/>
      <c r="M108" s="271"/>
      <c r="N108" s="271"/>
      <c r="O108" s="272"/>
      <c r="P108" s="273" t="s">
        <v>137</v>
      </c>
      <c r="Q108" s="274"/>
      <c r="R108" s="271"/>
      <c r="S108" s="267"/>
      <c r="U108" s="275"/>
      <c r="V108" s="267"/>
      <c r="W108" s="267"/>
      <c r="X108" s="267"/>
      <c r="Y108" s="263"/>
      <c r="Z108" s="114"/>
      <c r="AA108" s="114"/>
      <c r="AB108" s="114"/>
      <c r="AC108" s="114"/>
      <c r="AD108" s="114"/>
      <c r="AE108" s="114"/>
      <c r="AF108" s="114"/>
      <c r="AG108" s="114"/>
      <c r="AH108" s="276"/>
      <c r="AI108" s="276"/>
      <c r="AJ108" s="276"/>
      <c r="AK108" s="276"/>
      <c r="AL108" s="276"/>
      <c r="AM108" s="276"/>
      <c r="AN108" s="276"/>
      <c r="AO108" s="276"/>
    </row>
    <row r="109" spans="1:41" s="277" customFormat="1" ht="17.25" customHeight="1">
      <c r="A109" s="278"/>
      <c r="B109" s="266" t="s">
        <v>138</v>
      </c>
      <c r="C109" s="266"/>
      <c r="D109" s="266"/>
      <c r="E109" s="266"/>
      <c r="F109" s="279"/>
      <c r="G109" s="280"/>
      <c r="H109" s="281">
        <f>IF(H108=0,0,H108*W101/C101)</f>
        <v>0</v>
      </c>
      <c r="I109" s="282" t="s">
        <v>92</v>
      </c>
      <c r="J109" s="282"/>
      <c r="K109" s="282"/>
      <c r="L109" s="282"/>
      <c r="M109" s="282"/>
      <c r="N109" s="282"/>
      <c r="O109" s="283"/>
      <c r="P109" s="284"/>
      <c r="Q109" s="284"/>
      <c r="R109" s="282"/>
      <c r="S109" s="285"/>
      <c r="T109" s="286"/>
      <c r="U109" s="286"/>
      <c r="V109" s="285"/>
      <c r="W109" s="285"/>
      <c r="X109" s="287"/>
      <c r="Y109" s="263"/>
      <c r="Z109" s="288"/>
      <c r="AA109" s="288"/>
      <c r="AB109" s="288"/>
      <c r="AC109" s="288"/>
      <c r="AD109" s="288"/>
      <c r="AE109" s="288"/>
      <c r="AF109" s="288"/>
      <c r="AG109" s="288"/>
      <c r="AH109" s="278"/>
      <c r="AI109" s="278"/>
      <c r="AJ109" s="278"/>
      <c r="AK109" s="278"/>
      <c r="AL109" s="278"/>
      <c r="AM109" s="278"/>
      <c r="AN109" s="278"/>
      <c r="AO109" s="278"/>
    </row>
    <row r="110" spans="1:41" ht="17.25" customHeight="1">
      <c r="A110" s="265"/>
      <c r="B110" s="266" t="s">
        <v>139</v>
      </c>
      <c r="C110" s="289"/>
      <c r="D110" s="289"/>
      <c r="E110" s="289"/>
      <c r="F110" s="289"/>
      <c r="G110" s="290"/>
      <c r="H110" s="291">
        <f>IF(AND(H108&gt;0,ISNUMBER(R101)),R101/C101*H108,0)</f>
        <v>0</v>
      </c>
      <c r="I110" s="292" t="s">
        <v>91</v>
      </c>
      <c r="J110" s="292"/>
      <c r="K110" s="292"/>
      <c r="L110" s="292"/>
      <c r="M110" s="292"/>
      <c r="N110" s="292"/>
      <c r="O110" s="293"/>
      <c r="P110" s="294" t="s">
        <v>140</v>
      </c>
      <c r="Q110" s="295"/>
      <c r="R110" s="292"/>
      <c r="S110" s="285"/>
      <c r="T110" s="296"/>
      <c r="U110" s="297" t="s">
        <v>141</v>
      </c>
      <c r="V110" s="298"/>
      <c r="W110" s="298"/>
      <c r="X110" s="267"/>
      <c r="Y110" s="262"/>
      <c r="Z110" s="114"/>
      <c r="AA110" s="114"/>
      <c r="AB110" s="114"/>
      <c r="AC110" s="114"/>
      <c r="AD110" s="114"/>
      <c r="AE110" s="114"/>
      <c r="AF110" s="114"/>
      <c r="AG110" s="114"/>
      <c r="AH110" s="276"/>
      <c r="AI110" s="276"/>
      <c r="AJ110" s="276"/>
      <c r="AK110" s="276"/>
      <c r="AL110" s="276"/>
      <c r="AM110" s="276"/>
      <c r="AN110" s="276"/>
      <c r="AO110" s="276"/>
    </row>
    <row r="111" spans="1:36" ht="17.25" customHeight="1">
      <c r="A111" s="265"/>
      <c r="B111" s="266" t="s">
        <v>142</v>
      </c>
      <c r="C111" s="289"/>
      <c r="D111" s="289"/>
      <c r="E111" s="289"/>
      <c r="F111" s="289"/>
      <c r="G111" s="290"/>
      <c r="H111" s="293"/>
      <c r="I111" s="292" t="s">
        <v>92</v>
      </c>
      <c r="J111" s="293"/>
      <c r="K111" s="292"/>
      <c r="L111" s="292"/>
      <c r="M111" s="292"/>
      <c r="N111" s="285"/>
      <c r="O111" s="299"/>
      <c r="P111" s="299"/>
      <c r="Q111" s="298"/>
      <c r="R111" s="298"/>
      <c r="S111" s="298"/>
      <c r="T111" s="267"/>
      <c r="U111" s="262"/>
      <c r="V111" s="264"/>
      <c r="W111" s="114"/>
      <c r="X111" s="114"/>
      <c r="Y111" s="114"/>
      <c r="Z111" s="114"/>
      <c r="AA111" s="114"/>
      <c r="AB111" s="114"/>
      <c r="AC111" s="276"/>
      <c r="AD111" s="276"/>
      <c r="AE111" s="276"/>
      <c r="AF111" s="276"/>
      <c r="AG111" s="276"/>
      <c r="AH111" s="276"/>
      <c r="AI111" s="276"/>
      <c r="AJ111" s="276"/>
    </row>
    <row r="112" spans="1:36" ht="17.25" customHeight="1">
      <c r="A112" s="265"/>
      <c r="B112" s="289" t="s">
        <v>143</v>
      </c>
      <c r="C112" s="266"/>
      <c r="D112" s="266"/>
      <c r="E112" s="266"/>
      <c r="F112" s="266"/>
      <c r="G112" s="280"/>
      <c r="H112" s="300"/>
      <c r="I112" s="301"/>
      <c r="J112" s="300"/>
      <c r="K112" s="282"/>
      <c r="L112" s="282"/>
      <c r="M112" s="282"/>
      <c r="N112" s="302"/>
      <c r="O112" s="303"/>
      <c r="P112" s="303"/>
      <c r="Q112" s="304"/>
      <c r="R112" s="287"/>
      <c r="S112" s="304"/>
      <c r="T112" s="267"/>
      <c r="U112" s="262"/>
      <c r="V112" s="264"/>
      <c r="W112" s="114"/>
      <c r="X112" s="114"/>
      <c r="Y112" s="114"/>
      <c r="Z112" s="114"/>
      <c r="AA112" s="114"/>
      <c r="AB112" s="114"/>
      <c r="AC112" s="276"/>
      <c r="AD112" s="276"/>
      <c r="AE112" s="276"/>
      <c r="AF112" s="276"/>
      <c r="AG112" s="276"/>
      <c r="AH112" s="276"/>
      <c r="AI112" s="276"/>
      <c r="AJ112" s="276"/>
    </row>
    <row r="113" spans="1:36" s="305" customFormat="1" ht="17.25" customHeight="1">
      <c r="A113" s="306"/>
      <c r="B113" s="307" t="s">
        <v>144</v>
      </c>
      <c r="C113" s="266"/>
      <c r="D113" s="266"/>
      <c r="E113" s="266"/>
      <c r="F113" s="266"/>
      <c r="G113" s="308"/>
      <c r="H113" s="309"/>
      <c r="I113" s="310">
        <f>W10</f>
        <v>0</v>
      </c>
      <c r="J113" s="311" t="s">
        <v>145</v>
      </c>
      <c r="K113" s="313">
        <f>IF(AND(I113&gt;0,G101&lt;&gt;" "),G101*I113/1000,0)</f>
        <v>0</v>
      </c>
      <c r="L113" s="313"/>
      <c r="M113" s="282" t="s">
        <v>92</v>
      </c>
      <c r="N113" s="298"/>
      <c r="O113" s="314"/>
      <c r="P113" s="315" t="s">
        <v>146</v>
      </c>
      <c r="Q113" s="298"/>
      <c r="R113" s="298"/>
      <c r="S113" s="298"/>
      <c r="T113" s="316"/>
      <c r="U113" s="317"/>
      <c r="V113" s="318"/>
      <c r="W113" s="319"/>
      <c r="X113" s="319"/>
      <c r="Y113" s="319"/>
      <c r="Z113" s="319"/>
      <c r="AA113" s="319"/>
      <c r="AB113" s="319"/>
      <c r="AC113" s="306"/>
      <c r="AD113" s="306"/>
      <c r="AE113" s="306"/>
      <c r="AF113" s="306"/>
      <c r="AG113" s="306"/>
      <c r="AH113" s="306"/>
      <c r="AI113" s="306"/>
      <c r="AJ113" s="306"/>
    </row>
    <row r="114" spans="1:24" s="305" customFormat="1" ht="17.25" customHeight="1">
      <c r="A114" s="306"/>
      <c r="B114" s="307" t="s">
        <v>147</v>
      </c>
      <c r="C114" s="266"/>
      <c r="D114" s="266"/>
      <c r="E114" s="266"/>
      <c r="F114" s="309" t="s">
        <v>148</v>
      </c>
      <c r="G114" s="312">
        <f>W101</f>
        <v>37.01332258458283</v>
      </c>
      <c r="H114" s="282" t="s">
        <v>92</v>
      </c>
      <c r="I114" s="266" t="s">
        <v>149</v>
      </c>
      <c r="J114" s="266"/>
      <c r="K114" s="309" t="s">
        <v>148</v>
      </c>
      <c r="L114" s="312">
        <f>G114-K113+H109</f>
        <v>37.01332258458283</v>
      </c>
      <c r="M114" s="282" t="s">
        <v>92</v>
      </c>
      <c r="O114" s="319"/>
      <c r="P114" s="319"/>
      <c r="Q114" s="319"/>
      <c r="R114" s="306"/>
      <c r="S114" s="306"/>
      <c r="T114" s="306"/>
      <c r="U114" s="306"/>
      <c r="V114" s="306"/>
      <c r="W114" s="306"/>
      <c r="X114" s="306"/>
    </row>
    <row r="115" spans="1:24" s="305" customFormat="1" ht="17.25" customHeight="1">
      <c r="A115" s="306"/>
      <c r="B115" s="307" t="s">
        <v>147</v>
      </c>
      <c r="C115" s="266"/>
      <c r="D115" s="266"/>
      <c r="E115" s="266"/>
      <c r="F115" s="309" t="s">
        <v>150</v>
      </c>
      <c r="G115" s="312">
        <f>IF(ISNUMBER(R101),R101,0)</f>
        <v>-0.015750002610730673</v>
      </c>
      <c r="H115" s="320" t="s">
        <v>91</v>
      </c>
      <c r="I115" s="266" t="s">
        <v>149</v>
      </c>
      <c r="J115" s="266"/>
      <c r="K115" s="309" t="s">
        <v>150</v>
      </c>
      <c r="L115" s="312">
        <f>IF(ISNUMBER(R101),R101+H110,0)</f>
        <v>-0.015750002610730673</v>
      </c>
      <c r="M115" s="320" t="s">
        <v>91</v>
      </c>
      <c r="O115" s="319"/>
      <c r="P115" s="294" t="s">
        <v>140</v>
      </c>
      <c r="Q115" s="319"/>
      <c r="R115" s="306"/>
      <c r="S115" s="306"/>
      <c r="T115" s="306"/>
      <c r="U115" s="297" t="s">
        <v>151</v>
      </c>
      <c r="V115" s="306"/>
      <c r="W115" s="306"/>
      <c r="X115" s="306"/>
    </row>
    <row r="119" ht="15" customHeight="1" thickBot="1">
      <c r="G119" s="256"/>
    </row>
  </sheetData>
  <sheetProtection/>
  <mergeCells count="27">
    <mergeCell ref="AG105:AH105"/>
    <mergeCell ref="AI105:AJ105"/>
    <mergeCell ref="K113:L113"/>
    <mergeCell ref="AG103:AH103"/>
    <mergeCell ref="AI103:AJ103"/>
    <mergeCell ref="E104:F104"/>
    <mergeCell ref="M104:N104"/>
    <mergeCell ref="AC104:AD104"/>
    <mergeCell ref="AE104:AF104"/>
    <mergeCell ref="AG104:AH104"/>
    <mergeCell ref="AI104:AJ104"/>
    <mergeCell ref="B28:B29"/>
    <mergeCell ref="B103:D105"/>
    <mergeCell ref="E103:F103"/>
    <mergeCell ref="M103:N103"/>
    <mergeCell ref="AC103:AD103"/>
    <mergeCell ref="AE103:AF103"/>
    <mergeCell ref="E105:F105"/>
    <mergeCell ref="M105:N105"/>
    <mergeCell ref="AC105:AD105"/>
    <mergeCell ref="AE105:AF105"/>
    <mergeCell ref="B2:Y2"/>
    <mergeCell ref="B5:G5"/>
    <mergeCell ref="E26:V26"/>
    <mergeCell ref="W26:W27"/>
    <mergeCell ref="E27:L27"/>
    <mergeCell ref="M27:V27"/>
  </mergeCells>
  <dataValidations count="2">
    <dataValidation type="decimal" allowBlank="1" showInputMessage="1" showErrorMessage="1" error="Т2 Диапазон от 20 до 60 градусов" sqref="J112">
      <formula1>0</formula1>
      <formula2>10</formula2>
    </dataValidation>
    <dataValidation type="decimal" allowBlank="1" showInputMessage="1" showErrorMessage="1" error="М1 не больше 200 тонн в сутки" sqref="E112 D113:D115">
      <formula1>0</formula1>
      <formula2>1500</formula2>
    </dataValidation>
  </dataValidations>
  <printOptions horizontalCentered="1"/>
  <pageMargins left="0" right="0" top="0" bottom="0" header="0" footer="0"/>
  <pageSetup fitToHeight="1" fitToWidth="1" horizontalDpi="600" verticalDpi="600" orientation="landscape" paperSize="9" scale="56" r:id="rId1"/>
  <rowBreaks count="1" manualBreakCount="1">
    <brk id="113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Frozo</cp:lastModifiedBy>
  <cp:lastPrinted>2018-12-12T17:09:25Z</cp:lastPrinted>
  <dcterms:created xsi:type="dcterms:W3CDTF">1996-10-08T23:32:33Z</dcterms:created>
  <dcterms:modified xsi:type="dcterms:W3CDTF">2021-09-23T20:51:04Z</dcterms:modified>
  <cp:category/>
  <cp:version/>
  <cp:contentType/>
  <cp:contentStatus/>
</cp:coreProperties>
</file>