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<sst xmlns="http://schemas.openxmlformats.org/spreadsheetml/2006/main" count="1222" uniqueCount="160">
  <si>
    <t>Отчёт о теплопотреблении по прибором УУТЭ за январь 2022</t>
  </si>
  <si>
    <r>
      <t xml:space="preserve">Абонент:  </t>
    </r>
    <r>
      <rPr>
        <b/>
        <sz val="10"/>
        <rFont val="Arial Cyr"/>
        <family val="0"/>
      </rPr>
      <t>ЖК Клёны ИТП 1.1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</si>
  <si>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</si>
  <si>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</si>
  <si>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</si>
  <si>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</si>
  <si>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</si>
  <si>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</si>
  <si>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</si>
  <si>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</si>
  <si>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</si>
  <si>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</si>
  <si>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</si>
  <si>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</si>
  <si>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</si>
  <si>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</si>
  <si>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</si>
  <si>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</si>
  <si>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ТВ7-19085499-ч-0122.txt</t>
  </si>
  <si>
    <t>Вычислитель:</t>
  </si>
  <si>
    <t>ТВ7 № 19085499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</si>
  <si>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</si>
  <si>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</si>
  <si>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</si>
  <si>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</si>
  <si>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</si>
  <si>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</si>
  <si>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</si>
  <si>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</si>
  <si>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</si>
  <si>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</si>
  <si>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</si>
  <si>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</si>
  <si>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</si>
  <si>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</si>
  <si>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</si>
  <si>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</si>
  <si>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</si>
  <si>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</si>
  <si>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</si>
  <si>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</si>
  <si>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</si>
  <si>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</si>
  <si>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</si>
  <si>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</si>
  <si>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</si>
  <si>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</si>
  <si>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</si>
  <si>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</si>
  <si>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</si>
  <si>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</si>
  <si>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</si>
  <si>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</si>
  <si>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</si>
  <si>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</si>
  <si>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</si>
  <si>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</si>
  <si>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</si>
  <si>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</si>
  <si>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</si>
  <si>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</si>
  <si>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</si>
  <si>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</si>
  <si>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</si>
  <si>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23.12.2021 по 22.01.2022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</si>
  <si>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</si>
  <si>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</si>
  <si>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</si>
  <si>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</si>
  <si>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</si>
  <si>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</si>
  <si>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</si>
  <si>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</si>
  <si>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</si>
  <si>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</si>
  <si>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</si>
  <si>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</si>
  <si>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</si>
  <si>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</si>
  <si>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</si>
  <si>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</si>
  <si>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</si>
  <si>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</si>
  <si>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</si>
  <si>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</si>
  <si>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</si>
  <si>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</si>
  <si>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</si>
  <si>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</si>
  <si>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</si>
  <si>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</si>
  <si>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</si>
  <si>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</si>
  <si>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</si>
  <si>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</si>
  <si>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23.12.21</t>
  </si>
  <si>
    <t>24.12.21</t>
  </si>
  <si>
    <t>25.12.21</t>
  </si>
  <si>
    <t>26.12.21</t>
  </si>
  <si>
    <t>27.12.21</t>
  </si>
  <si>
    <t>28.12.21</t>
  </si>
  <si>
    <t>29.12.21</t>
  </si>
  <si>
    <t>30.12.21</t>
  </si>
  <si>
    <t>31.12.21</t>
  </si>
  <si>
    <t>01.01.22</t>
  </si>
  <si>
    <t>02.01.22</t>
  </si>
  <si>
    <t>03.01.22</t>
  </si>
  <si>
    <t>04.01.22</t>
  </si>
  <si>
    <t>05.01.22</t>
  </si>
  <si>
    <t>06.01.22</t>
  </si>
  <si>
    <t>07.01.22</t>
  </si>
  <si>
    <t>08.01.22</t>
  </si>
  <si>
    <t>09.01.22</t>
  </si>
  <si>
    <t>10.01.22</t>
  </si>
  <si>
    <t>11.01.22</t>
  </si>
  <si>
    <t>12.01.22</t>
  </si>
  <si>
    <t>13.01.22</t>
  </si>
  <si>
    <t>14.01.22</t>
  </si>
  <si>
    <t>15.01.22</t>
  </si>
  <si>
    <t>16.01.22</t>
  </si>
  <si>
    <t>17.01.22</t>
  </si>
  <si>
    <t>18.01.22</t>
  </si>
  <si>
    <t>19.01.22</t>
  </si>
  <si>
    <t>20.01.22</t>
  </si>
  <si>
    <t>21.01.22</t>
  </si>
  <si>
    <t>22.01.22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</si>
  <si>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</si>
  <si>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</si>
  <si>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</si>
  <si>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</si>
  <si>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</si>
  <si>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</si>
  <si>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</si>
  <si>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</si>
  <si>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</si>
  <si>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</si>
  <si>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</si>
  <si>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</si>
  <si>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</si>
  <si>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22.12.21 23:00</t>
  </si>
  <si>
    <t>22.01.22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</si>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</sst>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1">
      <selection activeCell="E7" sqref="E7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 t="s">
        <v>3</v>
      </c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304.868225097656</v>
      </c>
      <c r="F30" s="152">
        <v>303.106170654297</v>
      </c>
      <c r="G30" s="152">
        <v>1.76207256317139</v>
      </c>
      <c r="H30" s="152">
        <v>92.1164627075195</v>
      </c>
      <c r="I30" s="152">
        <v>57.6554374694824</v>
      </c>
      <c r="J30" s="152">
        <f aca="true" t="shared" si="0" ref="J30:J61">IF(AND(ISNUMBER(H30),ISNUMBER(I30)),H30-I30,"-")</f>
        <v>34.4610252380371</v>
      </c>
      <c r="K30" s="152">
        <v>7.91283819516968</v>
      </c>
      <c r="L30" s="153">
        <v>3.99587006486807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0.0044999998062849</v>
      </c>
      <c r="Q30" s="155">
        <v>0</v>
      </c>
      <c r="R30" s="156">
        <f aca="true" t="shared" si="2" ref="R30:R61">IF(AND(ISNUMBER(P30),ISNUMBER(Q30)),P30-Q30,"-")</f>
        <v>0.0044999998062849</v>
      </c>
      <c r="S30" s="157">
        <v>0</v>
      </c>
      <c r="T30" s="158">
        <v>0</v>
      </c>
      <c r="U30" s="159">
        <v>0</v>
      </c>
      <c r="V30" s="160">
        <v>0</v>
      </c>
      <c r="W30" s="161">
        <v>10.6458544583082</v>
      </c>
      <c r="X30" s="13"/>
      <c r="Y30" s="13"/>
      <c r="Z30" s="162">
        <f aca="true" t="shared" si="3" ref="Z30:Z61">E30*H30/1000-F30*I30/1000</f>
        <v>10.607663619142809</v>
      </c>
      <c r="AB30" s="163">
        <v>0.0044999998062849</v>
      </c>
      <c r="AC30" s="163">
        <v>0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289.101898193359</v>
      </c>
      <c r="F31" s="158">
        <v>287.484527587891</v>
      </c>
      <c r="G31" s="158">
        <v>1.617356300354</v>
      </c>
      <c r="H31" s="158">
        <v>93.5555191040039</v>
      </c>
      <c r="I31" s="158">
        <v>57.6184387207031</v>
      </c>
      <c r="J31" s="158">
        <f t="shared" si="0"/>
        <v>35.93708038330081</v>
      </c>
      <c r="K31" s="158">
        <v>7.89137805538974</v>
      </c>
      <c r="L31" s="168">
        <v>4.14254697186915</v>
      </c>
      <c r="M31" s="169">
        <v>0</v>
      </c>
      <c r="N31" s="158">
        <v>0</v>
      </c>
      <c r="O31" s="155">
        <f t="shared" si="1"/>
        <v>0</v>
      </c>
      <c r="P31" s="158">
        <v>0.000750000006519258</v>
      </c>
      <c r="Q31" s="158">
        <v>0</v>
      </c>
      <c r="R31" s="156">
        <f t="shared" si="2"/>
        <v>0.000750000006519258</v>
      </c>
      <c r="S31" s="157">
        <v>0</v>
      </c>
      <c r="T31" s="158">
        <v>0</v>
      </c>
      <c r="U31" s="170">
        <v>0</v>
      </c>
      <c r="V31" s="171">
        <v>0</v>
      </c>
      <c r="W31" s="172">
        <v>10.5193630038832</v>
      </c>
      <c r="X31" s="13"/>
      <c r="Y31" s="13"/>
      <c r="Z31" s="162">
        <f t="shared" si="3"/>
        <v>10.482668523459413</v>
      </c>
      <c r="AB31" s="163">
        <v>0.000750000006519258</v>
      </c>
      <c r="AC31" s="163">
        <v>0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284.510223388672</v>
      </c>
      <c r="F32" s="158">
        <v>282.89990234375</v>
      </c>
      <c r="G32" s="158">
        <v>1.61032295227051</v>
      </c>
      <c r="H32" s="158">
        <v>92.9357223510742</v>
      </c>
      <c r="I32" s="158">
        <v>55.9000091552734</v>
      </c>
      <c r="J32" s="158">
        <f t="shared" si="0"/>
        <v>37.0357131958008</v>
      </c>
      <c r="K32" s="158">
        <v>7.57234415852132</v>
      </c>
      <c r="L32" s="168">
        <v>4.37085482747351</v>
      </c>
      <c r="M32" s="169">
        <v>0</v>
      </c>
      <c r="N32" s="158">
        <v>0</v>
      </c>
      <c r="O32" s="155">
        <f t="shared" si="1"/>
        <v>0</v>
      </c>
      <c r="P32" s="158">
        <v>0.00925000011920929</v>
      </c>
      <c r="Q32" s="158">
        <v>0</v>
      </c>
      <c r="R32" s="156">
        <f t="shared" si="2"/>
        <v>0.00925000011920929</v>
      </c>
      <c r="S32" s="157">
        <v>0</v>
      </c>
      <c r="T32" s="158">
        <v>0</v>
      </c>
      <c r="U32" s="170">
        <v>0</v>
      </c>
      <c r="V32" s="171">
        <v>0</v>
      </c>
      <c r="W32" s="172">
        <v>10.6596634656068</v>
      </c>
      <c r="X32" s="13"/>
      <c r="Y32" s="13"/>
      <c r="Z32" s="162">
        <f t="shared" si="3"/>
        <v>10.627055995850144</v>
      </c>
      <c r="AB32" s="163">
        <v>0.00925000011920929</v>
      </c>
      <c r="AC32" s="163">
        <v>0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285.601135253906</v>
      </c>
      <c r="F33" s="158">
        <v>283.982879638672</v>
      </c>
      <c r="G33" s="158">
        <v>1.61824989318848</v>
      </c>
      <c r="H33" s="158">
        <v>92.7411270141602</v>
      </c>
      <c r="I33" s="158">
        <v>54.8803596496582</v>
      </c>
      <c r="J33" s="158">
        <f t="shared" si="0"/>
        <v>37.860767364501996</v>
      </c>
      <c r="K33" s="158">
        <v>7.49643502242195</v>
      </c>
      <c r="L33" s="168">
        <v>4.39057787992222</v>
      </c>
      <c r="M33" s="169">
        <v>0</v>
      </c>
      <c r="N33" s="158">
        <v>0</v>
      </c>
      <c r="O33" s="155">
        <f t="shared" si="1"/>
        <v>0</v>
      </c>
      <c r="P33" s="158">
        <v>0.00575000001117587</v>
      </c>
      <c r="Q33" s="158">
        <v>0</v>
      </c>
      <c r="R33" s="156">
        <f t="shared" si="2"/>
        <v>0.00575000001117587</v>
      </c>
      <c r="S33" s="157">
        <v>0</v>
      </c>
      <c r="T33" s="158">
        <v>0</v>
      </c>
      <c r="U33" s="170">
        <v>0</v>
      </c>
      <c r="V33" s="171">
        <v>0</v>
      </c>
      <c r="W33" s="172">
        <v>10.9340332066237</v>
      </c>
      <c r="X33" s="13"/>
      <c r="Y33" s="13"/>
      <c r="Z33" s="162">
        <f t="shared" si="3"/>
        <v>10.90188859105493</v>
      </c>
      <c r="AB33" s="163">
        <v>0.00575000001117587</v>
      </c>
      <c r="AC33" s="163">
        <v>0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313.307922363281</v>
      </c>
      <c r="F34" s="158">
        <v>311.340881347656</v>
      </c>
      <c r="G34" s="158">
        <v>1.96702194213867</v>
      </c>
      <c r="H34" s="158">
        <v>94.3544692993164</v>
      </c>
      <c r="I34" s="158">
        <v>57.6447830200195</v>
      </c>
      <c r="J34" s="158">
        <f t="shared" si="0"/>
        <v>36.7096862792969</v>
      </c>
      <c r="K34" s="158">
        <v>7.91295914701675</v>
      </c>
      <c r="L34" s="168">
        <v>3.99953691156832</v>
      </c>
      <c r="M34" s="169">
        <v>0</v>
      </c>
      <c r="N34" s="158">
        <v>0</v>
      </c>
      <c r="O34" s="155">
        <f t="shared" si="1"/>
        <v>0</v>
      </c>
      <c r="P34" s="158">
        <v>0</v>
      </c>
      <c r="Q34" s="158">
        <v>0</v>
      </c>
      <c r="R34" s="156">
        <f t="shared" si="2"/>
        <v>0</v>
      </c>
      <c r="S34" s="157">
        <v>0</v>
      </c>
      <c r="T34" s="158">
        <v>0</v>
      </c>
      <c r="U34" s="170">
        <v>0</v>
      </c>
      <c r="V34" s="171">
        <v>0</v>
      </c>
      <c r="W34" s="172">
        <v>11.6564913853836</v>
      </c>
      <c r="X34" s="13"/>
      <c r="Y34" s="13"/>
      <c r="Z34" s="162">
        <f t="shared" si="3"/>
        <v>11.614825191311539</v>
      </c>
      <c r="AB34" s="163">
        <v>0</v>
      </c>
      <c r="AC34" s="163">
        <v>0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311.224090576172</v>
      </c>
      <c r="F35" s="158">
        <v>309.338409423828</v>
      </c>
      <c r="G35" s="158">
        <v>1.88566780090332</v>
      </c>
      <c r="H35" s="158">
        <v>93.7555313110352</v>
      </c>
      <c r="I35" s="158">
        <v>58.1227378845215</v>
      </c>
      <c r="J35" s="158">
        <f t="shared" si="0"/>
        <v>35.6327934265137</v>
      </c>
      <c r="K35" s="158">
        <v>7.91076621101567</v>
      </c>
      <c r="L35" s="168">
        <v>3.97376687456453</v>
      </c>
      <c r="M35" s="169">
        <v>0</v>
      </c>
      <c r="N35" s="158">
        <v>0</v>
      </c>
      <c r="O35" s="155">
        <f t="shared" si="1"/>
        <v>0</v>
      </c>
      <c r="P35" s="158">
        <v>0</v>
      </c>
      <c r="Q35" s="158">
        <v>0</v>
      </c>
      <c r="R35" s="156">
        <f t="shared" si="2"/>
        <v>0</v>
      </c>
      <c r="S35" s="157">
        <v>0</v>
      </c>
      <c r="T35" s="158">
        <v>0</v>
      </c>
      <c r="U35" s="170">
        <v>0</v>
      </c>
      <c r="V35" s="171">
        <v>0</v>
      </c>
      <c r="W35" s="172">
        <v>11.2403169156169</v>
      </c>
      <c r="X35" s="13"/>
      <c r="Y35" s="13"/>
      <c r="Z35" s="162">
        <f t="shared" si="3"/>
        <v>11.199384680206801</v>
      </c>
      <c r="AB35" s="163">
        <v>0</v>
      </c>
      <c r="AC35" s="163">
        <v>0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314.783874511719</v>
      </c>
      <c r="F36" s="158">
        <v>312.906799316406</v>
      </c>
      <c r="G36" s="158">
        <v>1.87707328796387</v>
      </c>
      <c r="H36" s="158">
        <v>94.6704483032227</v>
      </c>
      <c r="I36" s="158">
        <v>58.6985206604004</v>
      </c>
      <c r="J36" s="158">
        <f t="shared" si="0"/>
        <v>35.9719276428223</v>
      </c>
      <c r="K36" s="158">
        <v>8.093536607897</v>
      </c>
      <c r="L36" s="168">
        <v>3.83620602926306</v>
      </c>
      <c r="M36" s="169">
        <v>0</v>
      </c>
      <c r="N36" s="158">
        <v>0</v>
      </c>
      <c r="O36" s="155">
        <f t="shared" si="1"/>
        <v>0</v>
      </c>
      <c r="P36" s="158">
        <v>0</v>
      </c>
      <c r="Q36" s="158">
        <v>0</v>
      </c>
      <c r="R36" s="156">
        <f t="shared" si="2"/>
        <v>0</v>
      </c>
      <c r="S36" s="157">
        <v>0</v>
      </c>
      <c r="T36" s="158">
        <v>0</v>
      </c>
      <c r="U36" s="170">
        <v>0</v>
      </c>
      <c r="V36" s="171">
        <v>0</v>
      </c>
      <c r="W36" s="172">
        <v>11.4777378130747</v>
      </c>
      <c r="X36" s="13"/>
      <c r="Y36" s="13"/>
      <c r="Z36" s="162">
        <f t="shared" si="3"/>
        <v>11.433564294196014</v>
      </c>
      <c r="AB36" s="163">
        <v>0</v>
      </c>
      <c r="AC36" s="163">
        <v>0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313.544555664063</v>
      </c>
      <c r="F37" s="158">
        <v>311.687316894531</v>
      </c>
      <c r="G37" s="158">
        <v>1.85725879669189</v>
      </c>
      <c r="H37" s="158">
        <v>95.0644989013672</v>
      </c>
      <c r="I37" s="158">
        <v>59.2471656799316</v>
      </c>
      <c r="J37" s="158">
        <f t="shared" si="0"/>
        <v>35.817333221435604</v>
      </c>
      <c r="K37" s="158">
        <v>8.04700357567903</v>
      </c>
      <c r="L37" s="168">
        <v>3.99747222099303</v>
      </c>
      <c r="M37" s="169">
        <v>0</v>
      </c>
      <c r="N37" s="158">
        <v>0</v>
      </c>
      <c r="O37" s="155">
        <f t="shared" si="1"/>
        <v>0</v>
      </c>
      <c r="P37" s="158">
        <v>0</v>
      </c>
      <c r="Q37" s="158">
        <v>0</v>
      </c>
      <c r="R37" s="156">
        <f t="shared" si="2"/>
        <v>0</v>
      </c>
      <c r="S37" s="157">
        <v>0</v>
      </c>
      <c r="T37" s="158">
        <v>0</v>
      </c>
      <c r="U37" s="170">
        <v>0</v>
      </c>
      <c r="V37" s="171">
        <v>0</v>
      </c>
      <c r="W37" s="172">
        <v>11.3835931109006</v>
      </c>
      <c r="X37" s="13"/>
      <c r="Y37" s="13"/>
      <c r="Z37" s="162">
        <f t="shared" si="3"/>
        <v>11.340365963072365</v>
      </c>
      <c r="AB37" s="163">
        <v>0</v>
      </c>
      <c r="AC37" s="163">
        <v>0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262.092132568359</v>
      </c>
      <c r="F38" s="158">
        <v>260.621032714844</v>
      </c>
      <c r="G38" s="158">
        <v>1.47110939025879</v>
      </c>
      <c r="H38" s="158">
        <v>95.0955047607422</v>
      </c>
      <c r="I38" s="158">
        <v>55.134449005127</v>
      </c>
      <c r="J38" s="158">
        <f t="shared" si="0"/>
        <v>39.9610557556152</v>
      </c>
      <c r="K38" s="158">
        <v>8.1698967302804</v>
      </c>
      <c r="L38" s="168">
        <v>3.8686980107524</v>
      </c>
      <c r="M38" s="169">
        <v>0</v>
      </c>
      <c r="N38" s="158">
        <v>0</v>
      </c>
      <c r="O38" s="155">
        <f t="shared" si="1"/>
        <v>0</v>
      </c>
      <c r="P38" s="158">
        <v>0.00400000018998981</v>
      </c>
      <c r="Q38" s="158">
        <v>0</v>
      </c>
      <c r="R38" s="156">
        <f t="shared" si="2"/>
        <v>0.00400000018998981</v>
      </c>
      <c r="S38" s="157">
        <v>0</v>
      </c>
      <c r="T38" s="158">
        <v>0</v>
      </c>
      <c r="U38" s="170">
        <v>0</v>
      </c>
      <c r="V38" s="171">
        <v>0</v>
      </c>
      <c r="W38" s="172">
        <v>10.5919596048029</v>
      </c>
      <c r="X38" s="13"/>
      <c r="Y38" s="13"/>
      <c r="Z38" s="162">
        <f t="shared" si="3"/>
        <v>10.554586602527355</v>
      </c>
      <c r="AB38" s="163">
        <v>0.00400000018998981</v>
      </c>
      <c r="AC38" s="163">
        <v>0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257.190032958984</v>
      </c>
      <c r="F39" s="158">
        <v>255.682525634766</v>
      </c>
      <c r="G39" s="158">
        <v>1.50750637054443</v>
      </c>
      <c r="H39" s="158">
        <v>93.4764785766602</v>
      </c>
      <c r="I39" s="158">
        <v>55.8292808532715</v>
      </c>
      <c r="J39" s="158">
        <f t="shared" si="0"/>
        <v>37.6471977233887</v>
      </c>
      <c r="K39" s="158">
        <v>8.26537089128959</v>
      </c>
      <c r="L39" s="168">
        <v>3.86140443203485</v>
      </c>
      <c r="M39" s="169">
        <v>0</v>
      </c>
      <c r="N39" s="158">
        <v>0</v>
      </c>
      <c r="O39" s="155">
        <f t="shared" si="1"/>
        <v>0</v>
      </c>
      <c r="P39" s="158">
        <v>0</v>
      </c>
      <c r="Q39" s="158">
        <v>0</v>
      </c>
      <c r="R39" s="156">
        <f t="shared" si="2"/>
        <v>0</v>
      </c>
      <c r="S39" s="157">
        <v>0</v>
      </c>
      <c r="T39" s="158">
        <v>0</v>
      </c>
      <c r="U39" s="170">
        <v>0</v>
      </c>
      <c r="V39" s="171">
        <v>0</v>
      </c>
      <c r="W39" s="172">
        <v>9.80211645891505</v>
      </c>
      <c r="X39" s="13"/>
      <c r="Y39" s="13"/>
      <c r="Z39" s="162">
        <f t="shared" si="3"/>
        <v>9.766647073083858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305.778991699219</v>
      </c>
      <c r="F40" s="158">
        <v>303.9677734375</v>
      </c>
      <c r="G40" s="158">
        <v>1.81121730804443</v>
      </c>
      <c r="H40" s="158">
        <v>94.9899444580078</v>
      </c>
      <c r="I40" s="158">
        <v>59.1507759094238</v>
      </c>
      <c r="J40" s="158">
        <f t="shared" si="0"/>
        <v>35.839168548584</v>
      </c>
      <c r="K40" s="158">
        <v>8.10147566833105</v>
      </c>
      <c r="L40" s="168">
        <v>3.97479131847524</v>
      </c>
      <c r="M40" s="169">
        <v>0</v>
      </c>
      <c r="N40" s="158">
        <v>0</v>
      </c>
      <c r="O40" s="155">
        <f t="shared" si="1"/>
        <v>0</v>
      </c>
      <c r="P40" s="158">
        <v>0</v>
      </c>
      <c r="Q40" s="158">
        <v>0</v>
      </c>
      <c r="R40" s="156">
        <f t="shared" si="2"/>
        <v>0</v>
      </c>
      <c r="S40" s="157">
        <v>0</v>
      </c>
      <c r="T40" s="158">
        <v>0</v>
      </c>
      <c r="U40" s="170">
        <v>0</v>
      </c>
      <c r="V40" s="171">
        <v>0</v>
      </c>
      <c r="W40" s="172">
        <v>11.1085773824085</v>
      </c>
      <c r="X40" s="13"/>
      <c r="Y40" s="13"/>
      <c r="Z40" s="162">
        <f t="shared" si="3"/>
        <v>11.065999787646373</v>
      </c>
      <c r="AB40" s="163">
        <v>0</v>
      </c>
      <c r="AC40" s="163">
        <v>0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307.464111328125</v>
      </c>
      <c r="F41" s="158">
        <v>305.628814697266</v>
      </c>
      <c r="G41" s="158">
        <v>1.83527755737305</v>
      </c>
      <c r="H41" s="158">
        <v>94.7243804931641</v>
      </c>
      <c r="I41" s="158">
        <v>59.1550064086914</v>
      </c>
      <c r="J41" s="158">
        <f t="shared" si="0"/>
        <v>35.569374084472706</v>
      </c>
      <c r="K41" s="158">
        <v>8.11222457996604</v>
      </c>
      <c r="L41" s="168">
        <v>3.97565712704883</v>
      </c>
      <c r="M41" s="169">
        <v>0</v>
      </c>
      <c r="N41" s="158">
        <v>0</v>
      </c>
      <c r="O41" s="155">
        <f t="shared" si="1"/>
        <v>0</v>
      </c>
      <c r="P41" s="158">
        <v>0</v>
      </c>
      <c r="Q41" s="158">
        <v>0</v>
      </c>
      <c r="R41" s="156">
        <f t="shared" si="2"/>
        <v>0</v>
      </c>
      <c r="S41" s="157">
        <v>0</v>
      </c>
      <c r="T41" s="158">
        <v>0</v>
      </c>
      <c r="U41" s="170">
        <v>0</v>
      </c>
      <c r="V41" s="171">
        <v>0</v>
      </c>
      <c r="W41" s="172">
        <v>11.0873454414558</v>
      </c>
      <c r="X41" s="13"/>
      <c r="Y41" s="13"/>
      <c r="Z41" s="162">
        <f t="shared" si="3"/>
        <v>11.044872977340354</v>
      </c>
      <c r="AB41" s="163">
        <v>0</v>
      </c>
      <c r="AC41" s="163">
        <v>0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274.675750732422</v>
      </c>
      <c r="F42" s="158">
        <v>273.077117919922</v>
      </c>
      <c r="G42" s="158">
        <v>1.59862518310547</v>
      </c>
      <c r="H42" s="158">
        <v>94.9940338134766</v>
      </c>
      <c r="I42" s="158">
        <v>57.6206474304199</v>
      </c>
      <c r="J42" s="158">
        <f t="shared" si="0"/>
        <v>37.373386383056705</v>
      </c>
      <c r="K42" s="158">
        <v>8.24053260896697</v>
      </c>
      <c r="L42" s="168">
        <v>3.95131480807901</v>
      </c>
      <c r="M42" s="169">
        <v>0</v>
      </c>
      <c r="N42" s="158">
        <v>0</v>
      </c>
      <c r="O42" s="155">
        <f t="shared" si="1"/>
        <v>0</v>
      </c>
      <c r="P42" s="158">
        <v>0</v>
      </c>
      <c r="Q42" s="158">
        <v>0</v>
      </c>
      <c r="R42" s="156">
        <f t="shared" si="2"/>
        <v>0</v>
      </c>
      <c r="S42" s="157">
        <v>0</v>
      </c>
      <c r="T42" s="158">
        <v>0</v>
      </c>
      <c r="U42" s="170">
        <v>0</v>
      </c>
      <c r="V42" s="171">
        <v>0</v>
      </c>
      <c r="W42" s="172">
        <v>10.3967092070685</v>
      </c>
      <c r="X42" s="13"/>
      <c r="Y42" s="13"/>
      <c r="Z42" s="162">
        <f t="shared" si="3"/>
        <v>10.357677219838742</v>
      </c>
      <c r="AB42" s="163">
        <v>0</v>
      </c>
      <c r="AC42" s="163">
        <v>0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196.987213134766</v>
      </c>
      <c r="F43" s="158">
        <v>195.896347045898</v>
      </c>
      <c r="G43" s="158">
        <v>1.09087038040161</v>
      </c>
      <c r="H43" s="158">
        <v>92.691650390625</v>
      </c>
      <c r="I43" s="158">
        <v>51.0659370422363</v>
      </c>
      <c r="J43" s="158">
        <f t="shared" si="0"/>
        <v>41.6257133483887</v>
      </c>
      <c r="K43" s="158">
        <v>8.29281662800373</v>
      </c>
      <c r="L43" s="168">
        <v>3.6335928436824</v>
      </c>
      <c r="M43" s="169">
        <v>0</v>
      </c>
      <c r="N43" s="158">
        <v>0</v>
      </c>
      <c r="O43" s="155">
        <f t="shared" si="1"/>
        <v>0</v>
      </c>
      <c r="P43" s="158">
        <v>0</v>
      </c>
      <c r="Q43" s="158">
        <v>0</v>
      </c>
      <c r="R43" s="156">
        <f t="shared" si="2"/>
        <v>0</v>
      </c>
      <c r="S43" s="157">
        <v>0</v>
      </c>
      <c r="T43" s="158">
        <v>0</v>
      </c>
      <c r="U43" s="170">
        <v>0</v>
      </c>
      <c r="V43" s="171">
        <v>0</v>
      </c>
      <c r="W43" s="172">
        <v>8.28308647770224</v>
      </c>
      <c r="X43" s="13"/>
      <c r="Y43" s="13"/>
      <c r="Z43" s="162">
        <f t="shared" si="3"/>
        <v>8.255439366261358</v>
      </c>
      <c r="AB43" s="163">
        <v>0</v>
      </c>
      <c r="AC43" s="163">
        <v>0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239.544906616211</v>
      </c>
      <c r="F44" s="158">
        <v>238.16731262207</v>
      </c>
      <c r="G44" s="158">
        <v>1.37759399414063</v>
      </c>
      <c r="H44" s="158">
        <v>94.1937789916992</v>
      </c>
      <c r="I44" s="158">
        <v>54.9209442138672</v>
      </c>
      <c r="J44" s="158">
        <f t="shared" si="0"/>
        <v>39.272834777832</v>
      </c>
      <c r="K44" s="158">
        <v>8.17705659338813</v>
      </c>
      <c r="L44" s="168">
        <v>3.79309003867426</v>
      </c>
      <c r="M44" s="169">
        <v>0</v>
      </c>
      <c r="N44" s="158">
        <v>0</v>
      </c>
      <c r="O44" s="155">
        <f t="shared" si="1"/>
        <v>0</v>
      </c>
      <c r="P44" s="158">
        <v>0</v>
      </c>
      <c r="Q44" s="158">
        <v>0</v>
      </c>
      <c r="R44" s="156">
        <f t="shared" si="2"/>
        <v>0</v>
      </c>
      <c r="S44" s="157">
        <v>0</v>
      </c>
      <c r="T44" s="158">
        <v>0</v>
      </c>
      <c r="U44" s="170">
        <v>0</v>
      </c>
      <c r="V44" s="171">
        <v>0</v>
      </c>
      <c r="W44" s="172">
        <v>9.51687426579378</v>
      </c>
      <c r="X44" s="13"/>
      <c r="Y44" s="13"/>
      <c r="Z44" s="162">
        <f t="shared" si="3"/>
        <v>9.48326630231123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294.776885986328</v>
      </c>
      <c r="F45" s="158">
        <v>293.002960205078</v>
      </c>
      <c r="G45" s="158">
        <v>1.77392959594727</v>
      </c>
      <c r="H45" s="158">
        <v>94.2632141113281</v>
      </c>
      <c r="I45" s="158">
        <v>58.7387809753418</v>
      </c>
      <c r="J45" s="158">
        <f t="shared" si="0"/>
        <v>35.5244331359863</v>
      </c>
      <c r="K45" s="158">
        <v>7.89739890462108</v>
      </c>
      <c r="L45" s="168">
        <v>4.2060138704746</v>
      </c>
      <c r="M45" s="169">
        <v>0</v>
      </c>
      <c r="N45" s="158">
        <v>0</v>
      </c>
      <c r="O45" s="155">
        <f t="shared" si="1"/>
        <v>0</v>
      </c>
      <c r="P45" s="158">
        <v>0</v>
      </c>
      <c r="Q45" s="158">
        <v>0</v>
      </c>
      <c r="R45" s="156">
        <f t="shared" si="2"/>
        <v>0</v>
      </c>
      <c r="S45" s="157">
        <v>0</v>
      </c>
      <c r="T45" s="158">
        <v>0</v>
      </c>
      <c r="U45" s="170">
        <v>0</v>
      </c>
      <c r="V45" s="171">
        <v>0</v>
      </c>
      <c r="W45" s="172">
        <v>10.6138220441094</v>
      </c>
      <c r="X45" s="13"/>
      <c r="Y45" s="13"/>
      <c r="Z45" s="162">
        <f t="shared" si="3"/>
        <v>10.575980014186921</v>
      </c>
      <c r="AB45" s="163">
        <v>0</v>
      </c>
      <c r="AC45" s="163">
        <v>0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302.928985595703</v>
      </c>
      <c r="F46" s="158">
        <v>301.078552246094</v>
      </c>
      <c r="G46" s="158">
        <v>1.85041999816895</v>
      </c>
      <c r="H46" s="158">
        <v>94.9179763793945</v>
      </c>
      <c r="I46" s="158">
        <v>58.8989448547363</v>
      </c>
      <c r="J46" s="158">
        <f t="shared" si="0"/>
        <v>36.0190315246582</v>
      </c>
      <c r="K46" s="158">
        <v>7.89902598047332</v>
      </c>
      <c r="L46" s="168">
        <v>4.10255202517323</v>
      </c>
      <c r="M46" s="169">
        <v>0</v>
      </c>
      <c r="N46" s="158">
        <v>0</v>
      </c>
      <c r="O46" s="155">
        <f t="shared" si="1"/>
        <v>0</v>
      </c>
      <c r="P46" s="158">
        <v>0</v>
      </c>
      <c r="Q46" s="158">
        <v>0</v>
      </c>
      <c r="R46" s="156">
        <f t="shared" si="2"/>
        <v>0</v>
      </c>
      <c r="S46" s="157">
        <v>0</v>
      </c>
      <c r="T46" s="158">
        <v>0</v>
      </c>
      <c r="U46" s="170">
        <v>0</v>
      </c>
      <c r="V46" s="171">
        <v>0</v>
      </c>
      <c r="W46" s="172">
        <v>11.0604098593254</v>
      </c>
      <c r="X46" s="13"/>
      <c r="Y46" s="13"/>
      <c r="Z46" s="162">
        <f t="shared" si="3"/>
        <v>11.020197253720347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3</v>
      </c>
      <c r="E47" s="167">
        <v>294.401245117188</v>
      </c>
      <c r="F47" s="158">
        <v>292.672180175781</v>
      </c>
      <c r="G47" s="158">
        <v>1.72905254364014</v>
      </c>
      <c r="H47" s="158">
        <v>94.2277908325195</v>
      </c>
      <c r="I47" s="158">
        <v>57.668083190918</v>
      </c>
      <c r="J47" s="158">
        <f t="shared" si="0"/>
        <v>36.559707641601506</v>
      </c>
      <c r="K47" s="158">
        <v>8.12431551008506</v>
      </c>
      <c r="L47" s="168">
        <v>3.89362016923028</v>
      </c>
      <c r="M47" s="169">
        <v>0</v>
      </c>
      <c r="N47" s="158">
        <v>0</v>
      </c>
      <c r="O47" s="155">
        <f t="shared" si="1"/>
        <v>0</v>
      </c>
      <c r="P47" s="158">
        <v>0.00224999990314245</v>
      </c>
      <c r="Q47" s="158">
        <v>0</v>
      </c>
      <c r="R47" s="156">
        <f t="shared" si="2"/>
        <v>0.00224999990314245</v>
      </c>
      <c r="S47" s="157">
        <v>0</v>
      </c>
      <c r="T47" s="158">
        <v>0</v>
      </c>
      <c r="U47" s="170">
        <v>0</v>
      </c>
      <c r="V47" s="171">
        <v>0</v>
      </c>
      <c r="W47" s="172">
        <v>10.9036417281695</v>
      </c>
      <c r="X47" s="13"/>
      <c r="Y47" s="13"/>
      <c r="Z47" s="162">
        <f t="shared" si="3"/>
        <v>10.862935311691412</v>
      </c>
      <c r="AB47" s="163">
        <v>0.00224999990314245</v>
      </c>
      <c r="AC47" s="163">
        <v>0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113</v>
      </c>
      <c r="C48" s="165">
        <v>24</v>
      </c>
      <c r="D48" s="166" t="s">
        <v>3</v>
      </c>
      <c r="E48" s="167">
        <v>286.940673828125</v>
      </c>
      <c r="F48" s="158">
        <v>285.279968261719</v>
      </c>
      <c r="G48" s="158">
        <v>1.66071319580078</v>
      </c>
      <c r="H48" s="158">
        <v>94.4257965087891</v>
      </c>
      <c r="I48" s="158">
        <v>58.0392799377441</v>
      </c>
      <c r="J48" s="158">
        <f t="shared" si="0"/>
        <v>36.38651657104501</v>
      </c>
      <c r="K48" s="158">
        <v>8.04981525027464</v>
      </c>
      <c r="L48" s="168">
        <v>3.99688630350272</v>
      </c>
      <c r="M48" s="169">
        <v>0</v>
      </c>
      <c r="N48" s="158">
        <v>0</v>
      </c>
      <c r="O48" s="155">
        <f t="shared" si="1"/>
        <v>0</v>
      </c>
      <c r="P48" s="158">
        <v>0</v>
      </c>
      <c r="Q48" s="158">
        <v>0</v>
      </c>
      <c r="R48" s="156">
        <f t="shared" si="2"/>
        <v>0</v>
      </c>
      <c r="S48" s="157">
        <v>0</v>
      </c>
      <c r="T48" s="158">
        <v>0</v>
      </c>
      <c r="U48" s="170">
        <v>0</v>
      </c>
      <c r="V48" s="171">
        <v>0</v>
      </c>
      <c r="W48" s="172">
        <v>10.5759638980112</v>
      </c>
      <c r="X48" s="13"/>
      <c r="Y48" s="13"/>
      <c r="Z48" s="162">
        <f t="shared" si="3"/>
        <v>10.537157738416699</v>
      </c>
      <c r="AB48" s="163">
        <v>0</v>
      </c>
      <c r="AC48" s="163">
        <v>0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114</v>
      </c>
      <c r="C49" s="165">
        <v>24</v>
      </c>
      <c r="D49" s="166" t="s">
        <v>3</v>
      </c>
      <c r="E49" s="167">
        <v>289.865661621094</v>
      </c>
      <c r="F49" s="158">
        <v>288.241638183594</v>
      </c>
      <c r="G49" s="158">
        <v>1.6240119934082</v>
      </c>
      <c r="H49" s="158">
        <v>94.7425155639648</v>
      </c>
      <c r="I49" s="158">
        <v>58.1517524719238</v>
      </c>
      <c r="J49" s="158">
        <f t="shared" si="0"/>
        <v>36.590763092041</v>
      </c>
      <c r="K49" s="158">
        <v>7.67148638182721</v>
      </c>
      <c r="L49" s="168">
        <v>4.24518464277543</v>
      </c>
      <c r="M49" s="169">
        <v>0</v>
      </c>
      <c r="N49" s="158">
        <v>0</v>
      </c>
      <c r="O49" s="155">
        <f t="shared" si="1"/>
        <v>0</v>
      </c>
      <c r="P49" s="158">
        <v>0.00525000039488077</v>
      </c>
      <c r="Q49" s="158">
        <v>0</v>
      </c>
      <c r="R49" s="156">
        <f t="shared" si="2"/>
        <v>0.00525000039488077</v>
      </c>
      <c r="S49" s="157">
        <v>0</v>
      </c>
      <c r="T49" s="158">
        <v>0</v>
      </c>
      <c r="U49" s="170">
        <v>0</v>
      </c>
      <c r="V49" s="171">
        <v>0</v>
      </c>
      <c r="W49" s="172">
        <v>10.7371901627585</v>
      </c>
      <c r="X49" s="13"/>
      <c r="Y49" s="13"/>
      <c r="Z49" s="162">
        <f t="shared" si="3"/>
        <v>10.700845561841277</v>
      </c>
      <c r="AB49" s="163">
        <v>0.00525000039488077</v>
      </c>
      <c r="AC49" s="163">
        <v>0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115</v>
      </c>
      <c r="C50" s="165">
        <v>24</v>
      </c>
      <c r="D50" s="166" t="s">
        <v>3</v>
      </c>
      <c r="E50" s="167">
        <v>296.6572265625</v>
      </c>
      <c r="F50" s="158">
        <v>294.900817871094</v>
      </c>
      <c r="G50" s="158">
        <v>1.75640392303467</v>
      </c>
      <c r="H50" s="158">
        <v>94.741943359375</v>
      </c>
      <c r="I50" s="158">
        <v>57.7357902526855</v>
      </c>
      <c r="J50" s="158">
        <f t="shared" si="0"/>
        <v>37.0061531066895</v>
      </c>
      <c r="K50" s="158">
        <v>7.79575194482393</v>
      </c>
      <c r="L50" s="168">
        <v>4.1633342790124</v>
      </c>
      <c r="M50" s="169">
        <v>0</v>
      </c>
      <c r="N50" s="158">
        <v>0</v>
      </c>
      <c r="O50" s="155">
        <f t="shared" si="1"/>
        <v>0</v>
      </c>
      <c r="P50" s="158">
        <v>0</v>
      </c>
      <c r="Q50" s="158">
        <v>0</v>
      </c>
      <c r="R50" s="156">
        <f t="shared" si="2"/>
        <v>0</v>
      </c>
      <c r="S50" s="157">
        <v>0</v>
      </c>
      <c r="T50" s="158">
        <v>0</v>
      </c>
      <c r="U50" s="170">
        <v>0</v>
      </c>
      <c r="V50" s="171">
        <v>0</v>
      </c>
      <c r="W50" s="172">
        <v>11.1180257464681</v>
      </c>
      <c r="X50" s="13"/>
      <c r="Y50" s="13"/>
      <c r="Z50" s="162">
        <f t="shared" si="3"/>
        <v>11.079550390182764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116</v>
      </c>
      <c r="C51" s="174">
        <v>24</v>
      </c>
      <c r="D51" s="175" t="s">
        <v>3</v>
      </c>
      <c r="E51" s="176">
        <v>209.592514038086</v>
      </c>
      <c r="F51" s="177">
        <v>208.411987304688</v>
      </c>
      <c r="G51" s="177">
        <v>1.18052053451538</v>
      </c>
      <c r="H51" s="177">
        <v>93.5972900390625</v>
      </c>
      <c r="I51" s="177">
        <v>52.6617240905762</v>
      </c>
      <c r="J51" s="177">
        <f t="shared" si="0"/>
        <v>40.9355659484863</v>
      </c>
      <c r="K51" s="177">
        <v>8.22742240122217</v>
      </c>
      <c r="L51" s="178">
        <v>3.5926931893264</v>
      </c>
      <c r="M51" s="169">
        <v>0</v>
      </c>
      <c r="N51" s="158">
        <v>0</v>
      </c>
      <c r="O51" s="155">
        <f t="shared" si="1"/>
        <v>0</v>
      </c>
      <c r="P51" s="158">
        <v>0.00224999990314245</v>
      </c>
      <c r="Q51" s="158">
        <v>0</v>
      </c>
      <c r="R51" s="156">
        <f t="shared" si="2"/>
        <v>0.00224999990314245</v>
      </c>
      <c r="S51" s="170">
        <v>0</v>
      </c>
      <c r="T51" s="177">
        <v>0</v>
      </c>
      <c r="U51" s="170">
        <v>0</v>
      </c>
      <c r="V51" s="171">
        <v>0</v>
      </c>
      <c r="W51" s="172">
        <v>8.671788712838</v>
      </c>
      <c r="X51" s="13"/>
      <c r="Y51" s="13"/>
      <c r="Z51" s="162">
        <f t="shared" si="3"/>
        <v>8.641956753830863</v>
      </c>
      <c r="AB51" s="163">
        <v>0.00224999990314245</v>
      </c>
      <c r="AC51" s="163">
        <v>0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117</v>
      </c>
      <c r="C52" s="165">
        <v>24</v>
      </c>
      <c r="D52" s="166" t="s">
        <v>3</v>
      </c>
      <c r="E52" s="167">
        <v>187.235946655273</v>
      </c>
      <c r="F52" s="158">
        <v>186.240646362305</v>
      </c>
      <c r="G52" s="158">
        <v>0.995306491851807</v>
      </c>
      <c r="H52" s="158">
        <v>94.0705413818359</v>
      </c>
      <c r="I52" s="158">
        <v>50.4855041503906</v>
      </c>
      <c r="J52" s="158">
        <f t="shared" si="0"/>
        <v>43.5850372314453</v>
      </c>
      <c r="K52" s="158">
        <v>8.31595125189758</v>
      </c>
      <c r="L52" s="168">
        <v>3.64389988600676</v>
      </c>
      <c r="M52" s="169">
        <v>0</v>
      </c>
      <c r="N52" s="158">
        <v>0</v>
      </c>
      <c r="O52" s="155">
        <f t="shared" si="1"/>
        <v>0</v>
      </c>
      <c r="P52" s="158">
        <v>0</v>
      </c>
      <c r="Q52" s="158">
        <v>0</v>
      </c>
      <c r="R52" s="156">
        <f t="shared" si="2"/>
        <v>0</v>
      </c>
      <c r="S52" s="157">
        <v>0</v>
      </c>
      <c r="T52" s="158">
        <v>0</v>
      </c>
      <c r="U52" s="170">
        <v>0</v>
      </c>
      <c r="V52" s="171">
        <v>0</v>
      </c>
      <c r="W52" s="172">
        <v>8.23809331338317</v>
      </c>
      <c r="X52" s="13"/>
      <c r="Y52" s="13"/>
      <c r="Z52" s="162">
        <f t="shared" si="3"/>
        <v>8.2109339431065</v>
      </c>
      <c r="AB52" s="163">
        <v>0</v>
      </c>
      <c r="AC52" s="163">
        <v>0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118</v>
      </c>
      <c r="C53" s="165">
        <v>24</v>
      </c>
      <c r="D53" s="166" t="s">
        <v>3</v>
      </c>
      <c r="E53" s="167">
        <v>229.141723632813</v>
      </c>
      <c r="F53" s="158">
        <v>227.849426269531</v>
      </c>
      <c r="G53" s="158">
        <v>1.29229259490967</v>
      </c>
      <c r="H53" s="158">
        <v>93.6241073608398</v>
      </c>
      <c r="I53" s="158">
        <v>53.1815795898438</v>
      </c>
      <c r="J53" s="158">
        <f t="shared" si="0"/>
        <v>40.442527770996</v>
      </c>
      <c r="K53" s="158">
        <v>8.32710860394075</v>
      </c>
      <c r="L53" s="168">
        <v>3.78529776151189</v>
      </c>
      <c r="M53" s="169">
        <v>0</v>
      </c>
      <c r="N53" s="158">
        <v>0</v>
      </c>
      <c r="O53" s="155">
        <f t="shared" si="1"/>
        <v>0</v>
      </c>
      <c r="P53" s="158">
        <v>0</v>
      </c>
      <c r="Q53" s="158">
        <v>0</v>
      </c>
      <c r="R53" s="156">
        <f t="shared" si="2"/>
        <v>0</v>
      </c>
      <c r="S53" s="157">
        <v>0</v>
      </c>
      <c r="T53" s="158">
        <v>0</v>
      </c>
      <c r="U53" s="170">
        <v>0</v>
      </c>
      <c r="V53" s="171">
        <v>0</v>
      </c>
      <c r="W53" s="172">
        <v>9.36828256849232</v>
      </c>
      <c r="X53" s="13"/>
      <c r="Y53" s="13"/>
      <c r="Z53" s="162">
        <f t="shared" si="3"/>
        <v>9.335796936593058</v>
      </c>
      <c r="AB53" s="163">
        <v>0</v>
      </c>
      <c r="AC53" s="163">
        <v>0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119</v>
      </c>
      <c r="C54" s="174">
        <v>24</v>
      </c>
      <c r="D54" s="175" t="s">
        <v>3</v>
      </c>
      <c r="E54" s="176">
        <v>253.013488769531</v>
      </c>
      <c r="F54" s="177">
        <v>251.510925292969</v>
      </c>
      <c r="G54" s="177">
        <v>1.50255489349365</v>
      </c>
      <c r="H54" s="177">
        <v>94.1481170654297</v>
      </c>
      <c r="I54" s="177">
        <v>55.0403900146484</v>
      </c>
      <c r="J54" s="177">
        <f t="shared" si="0"/>
        <v>39.1077270507813</v>
      </c>
      <c r="K54" s="177">
        <v>8.21100637892365</v>
      </c>
      <c r="L54" s="178">
        <v>3.79527720059218</v>
      </c>
      <c r="M54" s="169">
        <v>0</v>
      </c>
      <c r="N54" s="158">
        <v>0</v>
      </c>
      <c r="O54" s="155">
        <f t="shared" si="1"/>
        <v>0</v>
      </c>
      <c r="P54" s="158">
        <v>0</v>
      </c>
      <c r="Q54" s="158">
        <v>0</v>
      </c>
      <c r="R54" s="156">
        <f t="shared" si="2"/>
        <v>0</v>
      </c>
      <c r="S54" s="170">
        <v>0</v>
      </c>
      <c r="T54" s="177">
        <v>0</v>
      </c>
      <c r="U54" s="170">
        <v>0</v>
      </c>
      <c r="V54" s="171">
        <v>0</v>
      </c>
      <c r="W54" s="172">
        <v>10.0132705398374</v>
      </c>
      <c r="X54" s="13"/>
      <c r="Y54" s="13"/>
      <c r="Z54" s="162">
        <f t="shared" si="3"/>
        <v>9.977484138736475</v>
      </c>
      <c r="AB54" s="163">
        <v>0</v>
      </c>
      <c r="AC54" s="163">
        <v>0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120</v>
      </c>
      <c r="C55" s="165">
        <v>24</v>
      </c>
      <c r="D55" s="166" t="s">
        <v>3</v>
      </c>
      <c r="E55" s="167">
        <v>230.940795898438</v>
      </c>
      <c r="F55" s="158">
        <v>229.585372924805</v>
      </c>
      <c r="G55" s="158">
        <v>1.3554253578186</v>
      </c>
      <c r="H55" s="158">
        <v>91.2938537597656</v>
      </c>
      <c r="I55" s="158">
        <v>53.5084533691406</v>
      </c>
      <c r="J55" s="158">
        <f t="shared" si="0"/>
        <v>37.785400390625</v>
      </c>
      <c r="K55" s="158">
        <v>8.20520798384319</v>
      </c>
      <c r="L55" s="168">
        <v>3.81765359619851</v>
      </c>
      <c r="M55" s="169">
        <v>0</v>
      </c>
      <c r="N55" s="158">
        <v>0</v>
      </c>
      <c r="O55" s="155">
        <f t="shared" si="1"/>
        <v>0</v>
      </c>
      <c r="P55" s="158">
        <v>0</v>
      </c>
      <c r="Q55" s="158">
        <v>0</v>
      </c>
      <c r="R55" s="156">
        <f t="shared" si="2"/>
        <v>0</v>
      </c>
      <c r="S55" s="157">
        <v>0</v>
      </c>
      <c r="T55" s="158">
        <v>0</v>
      </c>
      <c r="U55" s="170">
        <v>0</v>
      </c>
      <c r="V55" s="171">
        <v>0</v>
      </c>
      <c r="W55" s="172">
        <v>8.8286607122198</v>
      </c>
      <c r="X55" s="13"/>
      <c r="Y55" s="13"/>
      <c r="Z55" s="162">
        <f t="shared" si="3"/>
        <v>8.798717026532191</v>
      </c>
      <c r="AB55" s="163">
        <v>0</v>
      </c>
      <c r="AC55" s="163">
        <v>0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121</v>
      </c>
      <c r="C56" s="165">
        <v>24</v>
      </c>
      <c r="D56" s="166" t="s">
        <v>3</v>
      </c>
      <c r="E56" s="167">
        <v>314.319213867188</v>
      </c>
      <c r="F56" s="158">
        <v>312.271209716797</v>
      </c>
      <c r="G56" s="158">
        <v>2.04802703857422</v>
      </c>
      <c r="H56" s="158">
        <v>90.5856170654297</v>
      </c>
      <c r="I56" s="158">
        <v>58.2057495117188</v>
      </c>
      <c r="J56" s="158">
        <f t="shared" si="0"/>
        <v>32.3798675537109</v>
      </c>
      <c r="K56" s="158">
        <v>7.91292511031607</v>
      </c>
      <c r="L56" s="168">
        <v>4.036710458897</v>
      </c>
      <c r="M56" s="169">
        <v>0</v>
      </c>
      <c r="N56" s="158">
        <v>0</v>
      </c>
      <c r="O56" s="155">
        <f t="shared" si="1"/>
        <v>0</v>
      </c>
      <c r="P56" s="158">
        <v>0.00199999986216426</v>
      </c>
      <c r="Q56" s="158">
        <v>0</v>
      </c>
      <c r="R56" s="156">
        <f t="shared" si="2"/>
        <v>0.00199999986216426</v>
      </c>
      <c r="S56" s="157">
        <v>0</v>
      </c>
      <c r="T56" s="158">
        <v>0</v>
      </c>
      <c r="U56" s="170">
        <v>0</v>
      </c>
      <c r="V56" s="171">
        <v>0</v>
      </c>
      <c r="W56" s="172">
        <v>10.3342579806718</v>
      </c>
      <c r="X56" s="13"/>
      <c r="Y56" s="13"/>
      <c r="Z56" s="162">
        <f t="shared" si="3"/>
        <v>10.296820131182699</v>
      </c>
      <c r="AB56" s="163">
        <v>0.00199999986216426</v>
      </c>
      <c r="AC56" s="163">
        <v>0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>
      <c r="B57" s="164" t="s">
        <v>122</v>
      </c>
      <c r="C57" s="165">
        <v>24</v>
      </c>
      <c r="D57" s="166" t="s">
        <v>3</v>
      </c>
      <c r="E57" s="167">
        <v>230.110382080078</v>
      </c>
      <c r="F57" s="158">
        <v>228.686492919922</v>
      </c>
      <c r="G57" s="158">
        <v>1.42389678955078</v>
      </c>
      <c r="H57" s="158">
        <v>90.4907150268555</v>
      </c>
      <c r="I57" s="158">
        <v>53.521915435791</v>
      </c>
      <c r="J57" s="158">
        <f t="shared" si="0"/>
        <v>36.968799591064496</v>
      </c>
      <c r="K57" s="158">
        <v>8.19284779910985</v>
      </c>
      <c r="L57" s="168">
        <v>3.79680520533351</v>
      </c>
      <c r="M57" s="169">
        <v>0</v>
      </c>
      <c r="N57" s="158">
        <v>0</v>
      </c>
      <c r="O57" s="155">
        <f t="shared" si="1"/>
        <v>0</v>
      </c>
      <c r="P57" s="158">
        <v>0.00500000035390258</v>
      </c>
      <c r="Q57" s="158">
        <v>0</v>
      </c>
      <c r="R57" s="156">
        <f t="shared" si="2"/>
        <v>0.00500000035390258</v>
      </c>
      <c r="S57" s="157">
        <v>0</v>
      </c>
      <c r="T57" s="158">
        <v>0</v>
      </c>
      <c r="U57" s="170">
        <v>0</v>
      </c>
      <c r="V57" s="171">
        <v>0</v>
      </c>
      <c r="W57" s="172">
        <v>8.61262026905524</v>
      </c>
      <c r="X57" s="13"/>
      <c r="Y57" s="13"/>
      <c r="Z57" s="162">
        <f t="shared" si="3"/>
        <v>8.583113874161493</v>
      </c>
      <c r="AB57" s="163">
        <v>0.00500000035390258</v>
      </c>
      <c r="AC57" s="163">
        <v>0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>
      <c r="B58" s="164" t="s">
        <v>123</v>
      </c>
      <c r="C58" s="165">
        <v>24</v>
      </c>
      <c r="D58" s="166" t="s">
        <v>3</v>
      </c>
      <c r="E58" s="167">
        <v>193.39631652832</v>
      </c>
      <c r="F58" s="158">
        <v>192.243881225586</v>
      </c>
      <c r="G58" s="158">
        <v>1.15243673324585</v>
      </c>
      <c r="H58" s="158">
        <v>89.9536056518555</v>
      </c>
      <c r="I58" s="158">
        <v>49.995002746582</v>
      </c>
      <c r="J58" s="158">
        <f t="shared" si="0"/>
        <v>39.958602905273494</v>
      </c>
      <c r="K58" s="158">
        <v>8.23581001674736</v>
      </c>
      <c r="L58" s="168">
        <v>3.7106786771482</v>
      </c>
      <c r="M58" s="169">
        <v>0</v>
      </c>
      <c r="N58" s="158">
        <v>0</v>
      </c>
      <c r="O58" s="155">
        <f t="shared" si="1"/>
        <v>0</v>
      </c>
      <c r="P58" s="158">
        <v>0</v>
      </c>
      <c r="Q58" s="158">
        <v>0</v>
      </c>
      <c r="R58" s="156">
        <f t="shared" si="2"/>
        <v>0</v>
      </c>
      <c r="S58" s="157">
        <v>0</v>
      </c>
      <c r="T58" s="158">
        <v>0</v>
      </c>
      <c r="U58" s="170">
        <v>0</v>
      </c>
      <c r="V58" s="171">
        <v>0</v>
      </c>
      <c r="W58" s="172">
        <v>7.81026100194407</v>
      </c>
      <c r="X58" s="13"/>
      <c r="Y58" s="13"/>
      <c r="Z58" s="162">
        <f t="shared" si="3"/>
        <v>7.785462621623166</v>
      </c>
      <c r="AB58" s="163">
        <v>0</v>
      </c>
      <c r="AC58" s="163">
        <v>0</v>
      </c>
      <c r="AD58" s="163">
        <v>0</v>
      </c>
      <c r="AE58" s="163">
        <v>0</v>
      </c>
      <c r="AF58" s="163">
        <v>0</v>
      </c>
      <c r="AG58" s="163"/>
    </row>
    <row r="59" spans="2:33" s="5" customFormat="1" ht="18" customHeight="1">
      <c r="B59" s="164" t="s">
        <v>124</v>
      </c>
      <c r="C59" s="165">
        <v>24</v>
      </c>
      <c r="D59" s="166" t="s">
        <v>3</v>
      </c>
      <c r="E59" s="167">
        <v>228.154846191406</v>
      </c>
      <c r="F59" s="158">
        <v>226.736923217773</v>
      </c>
      <c r="G59" s="158">
        <v>1.41791820526123</v>
      </c>
      <c r="H59" s="158">
        <v>90.2847518920898</v>
      </c>
      <c r="I59" s="158">
        <v>53.3440628051758</v>
      </c>
      <c r="J59" s="158">
        <f t="shared" si="0"/>
        <v>36.940689086914</v>
      </c>
      <c r="K59" s="158">
        <v>8.1712496891325</v>
      </c>
      <c r="L59" s="168">
        <v>3.75043810203136</v>
      </c>
      <c r="M59" s="169">
        <v>0</v>
      </c>
      <c r="N59" s="158">
        <v>0</v>
      </c>
      <c r="O59" s="155">
        <f t="shared" si="1"/>
        <v>0</v>
      </c>
      <c r="P59" s="158">
        <v>0</v>
      </c>
      <c r="Q59" s="158">
        <v>0</v>
      </c>
      <c r="R59" s="156">
        <f t="shared" si="2"/>
        <v>0</v>
      </c>
      <c r="S59" s="157">
        <v>0</v>
      </c>
      <c r="T59" s="158">
        <v>0</v>
      </c>
      <c r="U59" s="170">
        <v>0</v>
      </c>
      <c r="V59" s="171">
        <v>0</v>
      </c>
      <c r="W59" s="172">
        <v>8.53313009798373</v>
      </c>
      <c r="X59" s="13"/>
      <c r="Y59" s="13"/>
      <c r="Z59" s="162">
        <f t="shared" si="3"/>
        <v>8.503835008987792</v>
      </c>
      <c r="AB59" s="163">
        <v>0</v>
      </c>
      <c r="AC59" s="163">
        <v>0</v>
      </c>
      <c r="AD59" s="163">
        <v>0</v>
      </c>
      <c r="AE59" s="163">
        <v>0</v>
      </c>
      <c r="AF59" s="163">
        <v>0</v>
      </c>
      <c r="AG59" s="163"/>
    </row>
    <row r="60" spans="2:33" s="5" customFormat="1" ht="18" customHeight="1" thickBot="1">
      <c r="B60" s="173" t="s">
        <v>125</v>
      </c>
      <c r="C60" s="174">
        <v>24</v>
      </c>
      <c r="D60" s="175" t="s">
        <v>3</v>
      </c>
      <c r="E60" s="176">
        <v>266.858917236328</v>
      </c>
      <c r="F60" s="177">
        <v>265.163818359375</v>
      </c>
      <c r="G60" s="177">
        <v>1.69510173797607</v>
      </c>
      <c r="H60" s="177">
        <v>89.7838516235352</v>
      </c>
      <c r="I60" s="177">
        <v>55.420711517334</v>
      </c>
      <c r="J60" s="177">
        <f t="shared" si="0"/>
        <v>34.3631401062012</v>
      </c>
      <c r="K60" s="177">
        <v>8.10796330660031</v>
      </c>
      <c r="L60" s="178">
        <v>3.78436691852806</v>
      </c>
      <c r="M60" s="169">
        <v>0</v>
      </c>
      <c r="N60" s="158">
        <v>0</v>
      </c>
      <c r="O60" s="155">
        <f t="shared" si="1"/>
        <v>0</v>
      </c>
      <c r="P60" s="158">
        <v>0</v>
      </c>
      <c r="Q60" s="158">
        <v>0</v>
      </c>
      <c r="R60" s="156">
        <f t="shared" si="2"/>
        <v>0</v>
      </c>
      <c r="S60" s="170">
        <v>0</v>
      </c>
      <c r="T60" s="177">
        <v>0</v>
      </c>
      <c r="U60" s="170">
        <v>0</v>
      </c>
      <c r="V60" s="171">
        <v>0</v>
      </c>
      <c r="W60" s="172">
        <v>9.29748179453132</v>
      </c>
      <c r="X60" s="13"/>
      <c r="Y60" s="13"/>
      <c r="Z60" s="162">
        <f t="shared" si="3"/>
        <v>9.264053947434059</v>
      </c>
      <c r="AB60" s="163">
        <v>0</v>
      </c>
      <c r="AC60" s="163">
        <v>0</v>
      </c>
      <c r="AD60" s="163">
        <v>0</v>
      </c>
      <c r="AE60" s="163">
        <v>0</v>
      </c>
      <c r="AF60" s="163">
        <v>0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126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269.9680608933973</v>
      </c>
      <c r="F100" s="195">
        <f t="shared" si="9"/>
        <v>268.37627780052924</v>
      </c>
      <c r="G100" s="195">
        <f t="shared" si="9"/>
        <v>1.5917817854112197</v>
      </c>
      <c r="H100" s="195">
        <f t="shared" si="9"/>
        <v>93.37133026123047</v>
      </c>
      <c r="I100" s="195">
        <f t="shared" si="9"/>
        <v>56.04007154895413</v>
      </c>
      <c r="J100" s="195">
        <f t="shared" si="9"/>
        <v>37.331258712276345</v>
      </c>
      <c r="K100" s="195">
        <f t="shared" si="9"/>
        <v>8.049739393134702</v>
      </c>
      <c r="L100" s="196">
        <f t="shared" si="9"/>
        <v>3.938283633710045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0.0013225806629165043</v>
      </c>
      <c r="Q100" s="195" t="str">
        <f t="shared" si="9"/>
        <v>-</v>
      </c>
      <c r="R100" s="198">
        <f t="shared" si="9"/>
        <v>0.0013225806629165043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10.129697504107853</v>
      </c>
      <c r="X100" s="13"/>
      <c r="Y100" s="13"/>
    </row>
    <row r="101" spans="1:25" s="5" customFormat="1" ht="20.25" customHeight="1" thickBot="1">
      <c r="A101" s="13"/>
      <c r="B101" s="201" t="s">
        <v>127</v>
      </c>
      <c r="C101" s="202">
        <f>SUM(C30:C99)</f>
        <v>744</v>
      </c>
      <c r="D101" s="203"/>
      <c r="E101" s="204">
        <f>IF(SUM(E30:E99)=0,"-",SUM(E30:E99))</f>
        <v>8369.009887695316</v>
      </c>
      <c r="F101" s="205">
        <f>IF(SUM(F30:F99)=0,"-",SUM(F30:F99))</f>
        <v>8319.664611816406</v>
      </c>
      <c r="G101" s="205">
        <f>IF(SUM(G30:G99)=0,"-",SUM(G30:G99))</f>
        <v>49.34523534774781</v>
      </c>
      <c r="H101" s="206" t="s">
        <v>128</v>
      </c>
      <c r="I101" s="206" t="s">
        <v>128</v>
      </c>
      <c r="J101" s="206" t="s">
        <v>128</v>
      </c>
      <c r="K101" s="206" t="s">
        <v>128</v>
      </c>
      <c r="L101" s="207" t="s">
        <v>128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0.041000000550411635</v>
      </c>
      <c r="Q101" s="202" t="str">
        <f>IF(SUM(Q30:Q99)=0,"-",SUM(Q30:Q99))</f>
        <v>-</v>
      </c>
      <c r="R101" s="210" t="str">
        <f>IF(AND(ISNUMBER(P101),ISNUMBER(Q101)),P101-Q101,"-")</f>
        <v>-</v>
      </c>
      <c r="S101" s="211" t="s">
        <v>128</v>
      </c>
      <c r="T101" s="205" t="s">
        <v>128</v>
      </c>
      <c r="U101" s="205" t="s">
        <v>128</v>
      </c>
      <c r="V101" s="212" t="s">
        <v>128</v>
      </c>
      <c r="W101" s="213">
        <f>SUM(W30:W99)</f>
        <v>314.0206226273434</v>
      </c>
      <c r="X101" s="13"/>
      <c r="Y101" s="13"/>
    </row>
    <row r="102" spans="2:28" s="5" customFormat="1" ht="0.75" customHeight="1" thickBot="1">
      <c r="B102" s="89">
        <f>70-COUNTIF(B30:B99,"")</f>
        <v>31</v>
      </c>
      <c r="C102" s="214">
        <f>COUNT(C30:C99)</f>
        <v>31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AVERAGE(S58:S60)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129</v>
      </c>
      <c r="C103" s="225"/>
      <c r="D103" s="222"/>
      <c r="E103" s="229" t="s">
        <v>130</v>
      </c>
      <c r="F103" s="230"/>
      <c r="G103" s="231" t="s">
        <v>131</v>
      </c>
      <c r="H103" s="232" t="s">
        <v>132</v>
      </c>
      <c r="I103" s="232" t="s">
        <v>133</v>
      </c>
      <c r="J103" s="232" t="s">
        <v>134</v>
      </c>
      <c r="K103" s="231" t="s">
        <v>135</v>
      </c>
      <c r="L103" s="233" t="s">
        <v>136</v>
      </c>
      <c r="M103" s="234" t="s">
        <v>137</v>
      </c>
      <c r="N103" s="230"/>
      <c r="O103" s="235" t="s">
        <v>138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9697.52753</v>
      </c>
      <c r="AF103" s="239"/>
      <c r="AG103" s="239">
        <v>9203.66917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139</v>
      </c>
      <c r="F104" s="241"/>
      <c r="G104" s="242">
        <v>180240.710523874</v>
      </c>
      <c r="H104" s="243">
        <v>162138.560565799</v>
      </c>
      <c r="I104" s="243">
        <v>0</v>
      </c>
      <c r="J104" s="243">
        <v>0</v>
      </c>
      <c r="K104" s="242" t="str">
        <f>IF(ISNUMBER(FIND("Двухтрубная с циркуляцией ГВС",L7)),AE103,"-")</f>
        <v>-</v>
      </c>
      <c r="L104" s="242" t="str">
        <f>IF(ISNUMBER(FIND("Двухтрубная с циркуляцией ГВС",L7)),AG103,"-")</f>
        <v>-</v>
      </c>
      <c r="M104" s="244">
        <v>3779.75268414815</v>
      </c>
      <c r="N104" s="245"/>
      <c r="O104" s="246" t="s">
        <v>128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61.3882499009196</v>
      </c>
      <c r="AF104" s="239"/>
      <c r="AG104" s="239">
        <v>40.004250107886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140</v>
      </c>
      <c r="F105" s="255"/>
      <c r="G105" s="256">
        <v>188609.720401555</v>
      </c>
      <c r="H105" s="257">
        <v>170458.225208133</v>
      </c>
      <c r="I105" s="257">
        <v>0</v>
      </c>
      <c r="J105" s="257">
        <v>0</v>
      </c>
      <c r="K105" s="256" t="str">
        <f>IF(ISNUMBER(FIND("Двухтрубная с циркуляцией ГВС",L7)),AE104,"-")</f>
        <v>-</v>
      </c>
      <c r="L105" s="256" t="str">
        <f>IF(ISNUMBER(FIND("Двухтрубная с циркуляцией ГВС",L7)),AG104,"-")</f>
        <v>-</v>
      </c>
      <c r="M105" s="258">
        <v>4093.77330686091</v>
      </c>
      <c r="N105" s="259"/>
      <c r="O105" s="260" t="s">
        <v>128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141</v>
      </c>
      <c r="C106" s="261"/>
      <c r="D106" s="261"/>
      <c r="E106" s="261"/>
      <c r="F106" s="261"/>
      <c r="G106" s="261" t="e">
        <f>24*(#REF!)-#REF!-C25*24</f>
        <v>#REF!</v>
      </c>
      <c r="H106" s="262" t="s">
        <v>142</v>
      </c>
      <c r="I106" s="262" t="s">
        <v>142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143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144</v>
      </c>
      <c r="J108" s="271"/>
      <c r="K108" s="271"/>
      <c r="L108" s="271"/>
      <c r="M108" s="271"/>
      <c r="N108" s="271"/>
      <c r="O108" s="272"/>
      <c r="P108" s="273" t="s">
        <v>145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146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147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148</v>
      </c>
      <c r="Q110" s="295"/>
      <c r="R110" s="292"/>
      <c r="S110" s="285"/>
      <c r="T110" s="296"/>
      <c r="U110" s="297" t="s">
        <v>149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150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151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152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153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154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155</v>
      </c>
      <c r="C114" s="266"/>
      <c r="D114" s="266"/>
      <c r="E114" s="266"/>
      <c r="F114" s="309" t="s">
        <v>156</v>
      </c>
      <c r="G114" s="312">
        <f>W101</f>
        <v>314.0206226273434</v>
      </c>
      <c r="H114" s="282" t="s">
        <v>92</v>
      </c>
      <c r="I114" s="266" t="s">
        <v>157</v>
      </c>
      <c r="J114" s="266"/>
      <c r="K114" s="309" t="s">
        <v>156</v>
      </c>
      <c r="L114" s="312">
        <f>G114-K113+H109</f>
        <v>314.0206226273434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155</v>
      </c>
      <c r="C115" s="266"/>
      <c r="D115" s="266"/>
      <c r="E115" s="266"/>
      <c r="F115" s="309" t="s">
        <v>158</v>
      </c>
      <c r="G115" s="312">
        <f>IF(ISNUMBER(R101),R101,0)</f>
        <v>0</v>
      </c>
      <c r="H115" s="320" t="s">
        <v>91</v>
      </c>
      <c r="I115" s="266" t="s">
        <v>157</v>
      </c>
      <c r="J115" s="266"/>
      <c r="K115" s="309" t="s">
        <v>158</v>
      </c>
      <c r="L115" s="312">
        <f>IF(ISNUMBER(R101),R101+H110,0)</f>
        <v>0</v>
      </c>
      <c r="M115" s="320" t="s">
        <v>91</v>
      </c>
      <c r="O115" s="319"/>
      <c r="P115" s="294" t="s">
        <v>148</v>
      </c>
      <c r="Q115" s="319"/>
      <c r="R115" s="306"/>
      <c r="S115" s="306"/>
      <c r="T115" s="306"/>
      <c r="U115" s="297" t="s">
        <v>159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3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2022-01-23T19:24:41Z</dcterms:modified>
  <cp:category/>
  <cp:version/>
  <cp:contentType/>
  <cp:contentStatus/>
</cp:coreProperties>
</file>