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<sst xmlns="http://schemas.openxmlformats.org/spreadsheetml/2006/main" count="1244" uniqueCount="160">
  <si>
    <t>Отчёт о теплопотреблении по прибором УУТЭ за май 2022</t>
  </si>
  <si>
    <r>
      <t xml:space="preserve">Абонент:  </t>
    </r>
    <r>
      <rPr>
        <b/>
        <sz val="10"/>
        <rFont val="Arial Cyr"/>
        <family val="0"/>
      </rPr>
      <t>ЖК Клёны ИТП. 1.2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</si>
  <si>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</si>
  <si>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</si>
  <si>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</si>
  <si>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</si>
  <si>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family val="0"/>
      </rPr>
      <t xml:space="preserve">Петергофское шоссе.,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</si>
  <si>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</si>
  <si>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</si>
  <si>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</si>
  <si>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</si>
  <si>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</si>
  <si>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</si>
  <si>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</si>
  <si>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</si>
  <si>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</si>
  <si>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</si>
  <si>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</si>
  <si>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ТВ7-19087839-ч-0522.txt</t>
  </si>
  <si>
    <t>Вычислитель:</t>
  </si>
  <si>
    <t>ТВ7 № 19087839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</si>
  <si>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</si>
  <si>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</si>
  <si>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</si>
  <si>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</si>
  <si>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</si>
  <si>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</si>
  <si>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</si>
  <si>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</si>
  <si>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</si>
  <si>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</si>
  <si>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</si>
  <si>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</si>
  <si>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</si>
  <si>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</si>
  <si>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</si>
  <si>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</si>
  <si>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</si>
  <si>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</si>
  <si>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</si>
  <si>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</si>
  <si>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</si>
  <si>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</si>
  <si>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</si>
  <si>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</si>
  <si>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</si>
  <si>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</si>
  <si>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</si>
  <si>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</si>
  <si>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</si>
  <si>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</si>
  <si>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</si>
  <si>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</si>
  <si>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</si>
  <si>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</si>
  <si>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</si>
  <si>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</si>
  <si>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</si>
  <si>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</si>
  <si>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</si>
  <si>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</si>
  <si>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</si>
  <si>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</si>
  <si>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</si>
  <si>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23.04.2022 по 22.05.2022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</si>
  <si>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</si>
  <si>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</si>
  <si>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</si>
  <si>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</si>
  <si>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</si>
  <si>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</si>
  <si>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</si>
  <si>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</si>
  <si>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</si>
  <si>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</si>
  <si>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</si>
  <si>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</si>
  <si>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</si>
  <si>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</si>
  <si>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</si>
  <si>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</si>
  <si>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</si>
  <si>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</si>
  <si>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</si>
  <si>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</si>
  <si>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</si>
  <si>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</si>
  <si>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</si>
  <si>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</si>
  <si>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</si>
  <si>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</si>
  <si>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</si>
  <si>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</si>
  <si>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</si>
  <si>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</si>
  <si>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23.04.22</t>
  </si>
  <si>
    <t>24.04.22</t>
  </si>
  <si>
    <t>25.04.22</t>
  </si>
  <si>
    <t>26.04.22</t>
  </si>
  <si>
    <t>27.04.22</t>
  </si>
  <si>
    <t>28.04.22</t>
  </si>
  <si>
    <t>29.04.22</t>
  </si>
  <si>
    <t>30.04.22</t>
  </si>
  <si>
    <t>01.05.22</t>
  </si>
  <si>
    <t>02.05.22</t>
  </si>
  <si>
    <t>03.05.22</t>
  </si>
  <si>
    <t>04.05.22</t>
  </si>
  <si>
    <t>V1!;V2&lt;;</t>
  </si>
  <si>
    <t>05.05.22</t>
  </si>
  <si>
    <t>06.05.22</t>
  </si>
  <si>
    <t>07.05.22</t>
  </si>
  <si>
    <t>08.05.22</t>
  </si>
  <si>
    <t>09.05.22</t>
  </si>
  <si>
    <t>10.05.22</t>
  </si>
  <si>
    <t>11.05.22</t>
  </si>
  <si>
    <t>12.05.22</t>
  </si>
  <si>
    <t>13.05.22</t>
  </si>
  <si>
    <t>14.05.22</t>
  </si>
  <si>
    <t>15.05.22</t>
  </si>
  <si>
    <t>16.05.22</t>
  </si>
  <si>
    <t>17.05.22</t>
  </si>
  <si>
    <t>18.05.22</t>
  </si>
  <si>
    <t>19.05.22</t>
  </si>
  <si>
    <t>20.05.22</t>
  </si>
  <si>
    <t>21.05.22</t>
  </si>
  <si>
    <t>22.05.22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</si>
  <si>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</si>
  <si>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</si>
  <si>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</si>
  <si>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</si>
  <si>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</si>
  <si>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</si>
  <si>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</si>
  <si>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</si>
  <si>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</si>
  <si>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</si>
  <si>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</si>
  <si>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</si>
  <si>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</si>
  <si>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22.04.22 23:00</t>
  </si>
  <si>
    <t>22.05.22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</si>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</sst>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 shrinkToFit="1"/>
    </xf>
    <xf numFmtId="2" fontId="27" fillId="0" borderId="0" xfId="0" applyNumberFormat="1" applyFont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12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2" fontId="3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left" vertical="center"/>
    </xf>
    <xf numFmtId="2" fontId="25" fillId="0" borderId="15" xfId="0" applyNumberFormat="1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0" fontId="27" fillId="0" borderId="13" xfId="0" applyNumberFormat="1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70" fontId="27" fillId="0" borderId="25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70" fontId="38" fillId="0" borderId="12" xfId="0" applyNumberFormat="1" applyFont="1" applyBorder="1" applyAlignment="1">
      <alignment horizontal="center"/>
    </xf>
    <xf numFmtId="170" fontId="38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2" fontId="25" fillId="0" borderId="3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70" fontId="38" fillId="0" borderId="39" xfId="0" applyNumberFormat="1" applyFont="1" applyBorder="1" applyAlignment="1">
      <alignment horizontal="center"/>
    </xf>
    <xf numFmtId="2" fontId="25" fillId="33" borderId="37" xfId="0" applyNumberFormat="1" applyFont="1" applyFill="1" applyBorder="1" applyAlignment="1">
      <alignment horizontal="center"/>
    </xf>
    <xf numFmtId="14" fontId="39" fillId="0" borderId="40" xfId="0" applyNumberFormat="1" applyFont="1" applyBorder="1" applyAlignment="1">
      <alignment/>
    </xf>
    <xf numFmtId="1" fontId="39" fillId="0" borderId="41" xfId="0" applyNumberFormat="1" applyFont="1" applyBorder="1" applyAlignment="1">
      <alignment horizontal="center"/>
    </xf>
    <xf numFmtId="1" fontId="39" fillId="0" borderId="42" xfId="0" applyNumberFormat="1" applyFont="1" applyBorder="1" applyAlignment="1">
      <alignment horizontal="center" shrinkToFit="1"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2" fontId="39" fillId="33" borderId="25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0" fillId="0" borderId="0" xfId="0" applyFont="1" applyFill="1" applyAlignment="1">
      <alignment/>
    </xf>
    <xf numFmtId="14" fontId="39" fillId="0" borderId="47" xfId="0" applyNumberFormat="1" applyFont="1" applyBorder="1" applyAlignment="1">
      <alignment/>
    </xf>
    <xf numFmtId="1" fontId="39" fillId="0" borderId="45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 shrinkToFit="1"/>
    </xf>
    <xf numFmtId="2" fontId="39" fillId="0" borderId="47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/>
    </xf>
    <xf numFmtId="2" fontId="39" fillId="33" borderId="52" xfId="0" applyNumberFormat="1" applyFont="1" applyFill="1" applyBorder="1" applyAlignment="1">
      <alignment horizontal="center"/>
    </xf>
    <xf numFmtId="14" fontId="39" fillId="0" borderId="47" xfId="0" applyNumberFormat="1" applyFont="1" applyFill="1" applyBorder="1" applyAlignment="1">
      <alignment/>
    </xf>
    <xf numFmtId="1" fontId="39" fillId="0" borderId="45" xfId="0" applyNumberFormat="1" applyFont="1" applyFill="1" applyBorder="1" applyAlignment="1">
      <alignment horizontal="center"/>
    </xf>
    <xf numFmtId="1" fontId="39" fillId="0" borderId="48" xfId="0" applyNumberFormat="1" applyFont="1" applyFill="1" applyBorder="1" applyAlignment="1">
      <alignment horizontal="center" shrinkToFit="1"/>
    </xf>
    <xf numFmtId="2" fontId="39" fillId="0" borderId="47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49" xfId="0" applyNumberFormat="1" applyFont="1" applyFill="1" applyBorder="1" applyAlignment="1">
      <alignment horizontal="center"/>
    </xf>
    <xf numFmtId="14" fontId="39" fillId="0" borderId="53" xfId="0" applyNumberFormat="1" applyFont="1" applyBorder="1" applyAlignment="1">
      <alignment/>
    </xf>
    <xf numFmtId="1" fontId="39" fillId="0" borderId="54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 shrinkToFit="1"/>
    </xf>
    <xf numFmtId="2" fontId="39" fillId="0" borderId="53" xfId="0" applyNumberFormat="1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38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39" fillId="33" borderId="59" xfId="0" applyNumberFormat="1" applyFont="1" applyFill="1" applyBorder="1" applyAlignment="1">
      <alignment horizontal="center"/>
    </xf>
    <xf numFmtId="2" fontId="41" fillId="35" borderId="40" xfId="0" applyNumberFormat="1" applyFont="1" applyFill="1" applyBorder="1" applyAlignment="1">
      <alignment/>
    </xf>
    <xf numFmtId="2" fontId="41" fillId="35" borderId="60" xfId="0" applyNumberFormat="1" applyFont="1" applyFill="1" applyBorder="1" applyAlignment="1">
      <alignment horizontal="center" shrinkToFit="1"/>
    </xf>
    <xf numFmtId="2" fontId="42" fillId="35" borderId="42" xfId="0" applyNumberFormat="1" applyFont="1" applyFill="1" applyBorder="1" applyAlignment="1">
      <alignment horizontal="center" shrinkToFit="1"/>
    </xf>
    <xf numFmtId="2" fontId="41" fillId="35" borderId="40" xfId="0" applyNumberFormat="1" applyFont="1" applyFill="1" applyBorder="1" applyAlignment="1">
      <alignment horizontal="center" shrinkToFit="1"/>
    </xf>
    <xf numFmtId="2" fontId="41" fillId="35" borderId="41" xfId="0" applyNumberFormat="1" applyFont="1" applyFill="1" applyBorder="1" applyAlignment="1">
      <alignment horizontal="center" shrinkToFit="1"/>
    </xf>
    <xf numFmtId="2" fontId="41" fillId="35" borderId="43" xfId="0" applyNumberFormat="1" applyFont="1" applyFill="1" applyBorder="1" applyAlignment="1">
      <alignment horizontal="center" shrinkToFit="1"/>
    </xf>
    <xf numFmtId="2" fontId="41" fillId="35" borderId="46" xfId="0" applyNumberFormat="1" applyFont="1" applyFill="1" applyBorder="1" applyAlignment="1">
      <alignment horizontal="center" shrinkToFit="1"/>
    </xf>
    <xf numFmtId="2" fontId="41" fillId="33" borderId="41" xfId="0" applyNumberFormat="1" applyFont="1" applyFill="1" applyBorder="1" applyAlignment="1">
      <alignment horizontal="center" shrinkToFit="1"/>
    </xf>
    <xf numFmtId="2" fontId="41" fillId="35" borderId="42" xfId="0" applyNumberFormat="1" applyFont="1" applyFill="1" applyBorder="1" applyAlignment="1">
      <alignment horizontal="center" shrinkToFit="1"/>
    </xf>
    <xf numFmtId="2" fontId="41" fillId="33" borderId="30" xfId="0" applyNumberFormat="1" applyFont="1" applyFill="1" applyBorder="1" applyAlignment="1">
      <alignment horizontal="center" shrinkToFit="1"/>
    </xf>
    <xf numFmtId="0" fontId="41" fillId="35" borderId="61" xfId="0" applyNumberFormat="1" applyFont="1" applyFill="1" applyBorder="1" applyAlignment="1">
      <alignment/>
    </xf>
    <xf numFmtId="2" fontId="41" fillId="35" borderId="62" xfId="0" applyNumberFormat="1" applyFont="1" applyFill="1" applyBorder="1" applyAlignment="1">
      <alignment horizontal="center" shrinkToFit="1"/>
    </xf>
    <xf numFmtId="0" fontId="42" fillId="35" borderId="63" xfId="0" applyFont="1" applyFill="1" applyBorder="1" applyAlignment="1">
      <alignment horizontal="center" shrinkToFit="1"/>
    </xf>
    <xf numFmtId="2" fontId="41" fillId="35" borderId="34" xfId="0" applyNumberFormat="1" applyFont="1" applyFill="1" applyBorder="1" applyAlignment="1">
      <alignment horizontal="center" shrinkToFit="1"/>
    </xf>
    <xf numFmtId="2" fontId="41" fillId="35" borderId="35" xfId="0" applyNumberFormat="1" applyFont="1" applyFill="1" applyBorder="1" applyAlignment="1">
      <alignment horizontal="center" shrinkToFit="1"/>
    </xf>
    <xf numFmtId="2" fontId="42" fillId="35" borderId="35" xfId="0" applyNumberFormat="1" applyFont="1" applyFill="1" applyBorder="1" applyAlignment="1">
      <alignment horizontal="center" shrinkToFit="1"/>
    </xf>
    <xf numFmtId="2" fontId="42" fillId="35" borderId="36" xfId="0" applyNumberFormat="1" applyFont="1" applyFill="1" applyBorder="1" applyAlignment="1">
      <alignment horizontal="center" shrinkToFit="1"/>
    </xf>
    <xf numFmtId="2" fontId="41" fillId="35" borderId="64" xfId="0" applyNumberFormat="1" applyFont="1" applyFill="1" applyBorder="1" applyAlignment="1">
      <alignment horizontal="center" shrinkToFit="1"/>
    </xf>
    <xf numFmtId="2" fontId="43" fillId="35" borderId="62" xfId="0" applyNumberFormat="1" applyFont="1" applyFill="1" applyBorder="1" applyAlignment="1">
      <alignment horizontal="center" shrinkToFit="1"/>
    </xf>
    <xf numFmtId="2" fontId="41" fillId="33" borderId="62" xfId="0" applyNumberFormat="1" applyFont="1" applyFill="1" applyBorder="1" applyAlignment="1">
      <alignment horizontal="center" shrinkToFit="1"/>
    </xf>
    <xf numFmtId="2" fontId="42" fillId="35" borderId="63" xfId="0" applyNumberFormat="1" applyFont="1" applyFill="1" applyBorder="1" applyAlignment="1">
      <alignment horizontal="center" shrinkToFit="1"/>
    </xf>
    <xf numFmtId="2" fontId="41" fillId="35" borderId="65" xfId="0" applyNumberFormat="1" applyFont="1" applyFill="1" applyBorder="1" applyAlignment="1">
      <alignment horizontal="center" shrinkToFit="1"/>
    </xf>
    <xf numFmtId="2" fontId="43" fillId="33" borderId="37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>
      <alignment horizontal="center" shrinkToFit="1"/>
    </xf>
    <xf numFmtId="170" fontId="30" fillId="0" borderId="0" xfId="0" applyNumberFormat="1" applyFont="1" applyFill="1" applyBorder="1" applyAlignment="1">
      <alignment horizontal="center" shrinkToFit="1"/>
    </xf>
    <xf numFmtId="2" fontId="34" fillId="0" borderId="0" xfId="0" applyNumberFormat="1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9" fontId="45" fillId="0" borderId="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44" xfId="0" applyNumberFormat="1" applyFont="1" applyFill="1" applyBorder="1" applyAlignment="1">
      <alignment horizontal="left"/>
    </xf>
    <xf numFmtId="169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69" fontId="18" fillId="0" borderId="42" xfId="0" applyNumberFormat="1" applyFont="1" applyFill="1" applyBorder="1" applyAlignment="1">
      <alignment horizontal="center" vertical="center"/>
    </xf>
    <xf numFmtId="169" fontId="18" fillId="0" borderId="4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69" xfId="0" applyNumberFormat="1" applyFont="1" applyFill="1" applyBorder="1" applyAlignment="1">
      <alignment horizontal="left"/>
    </xf>
    <xf numFmtId="49" fontId="18" fillId="0" borderId="70" xfId="0" applyNumberFormat="1" applyFont="1" applyFill="1" applyBorder="1" applyAlignment="1">
      <alignment horizontal="left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169" fontId="18" fillId="0" borderId="65" xfId="0" applyNumberFormat="1" applyFont="1" applyFill="1" applyBorder="1" applyAlignment="1">
      <alignment horizontal="center" vertical="center"/>
    </xf>
    <xf numFmtId="169" fontId="18" fillId="0" borderId="70" xfId="0" applyNumberFormat="1" applyFont="1" applyFill="1" applyBorder="1" applyAlignment="1">
      <alignment horizontal="center" vertical="center"/>
    </xf>
    <xf numFmtId="1" fontId="18" fillId="0" borderId="7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/>
    </xf>
    <xf numFmtId="2" fontId="48" fillId="0" borderId="0" xfId="0" applyNumberFormat="1" applyFont="1" applyFill="1" applyAlignment="1">
      <alignment horizontal="center"/>
    </xf>
    <xf numFmtId="2" fontId="48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39" fillId="0" borderId="0" xfId="0" applyNumberFormat="1" applyFont="1" applyAlignment="1">
      <alignment vertical="center"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49" fontId="50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69" fontId="50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horizontal="center" vertical="center"/>
      <protection/>
    </xf>
    <xf numFmtId="49" fontId="3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69" fontId="50" fillId="0" borderId="0" xfId="0" applyNumberFormat="1" applyFont="1" applyBorder="1" applyAlignment="1">
      <alignment horizontal="left" vertical="top"/>
    </xf>
    <xf numFmtId="169" fontId="50" fillId="0" borderId="0" xfId="0" applyNumberFormat="1" applyFont="1" applyBorder="1" applyAlignment="1">
      <alignment horizontal="center"/>
    </xf>
    <xf numFmtId="169" fontId="20" fillId="0" borderId="0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69" fontId="20" fillId="0" borderId="0" xfId="52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52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vertical="center"/>
      <protection/>
    </xf>
    <xf numFmtId="49" fontId="51" fillId="0" borderId="0" xfId="0" applyNumberFormat="1" applyFont="1" applyBorder="1" applyAlignment="1">
      <alignment/>
    </xf>
    <xf numFmtId="0" fontId="53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20" fillId="0" borderId="0" xfId="52" applyNumberFormat="1" applyFont="1" applyFill="1" applyAlignment="1">
      <alignment horizontal="center" vertical="center"/>
      <protection/>
    </xf>
    <xf numFmtId="2" fontId="39" fillId="0" borderId="0" xfId="52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A1">
      <selection activeCell="G41" sqref="G41"/>
    </sheetView>
  </sheetViews>
  <sheetFormatPr defaultColWidth="9.14062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s="5" customFormat="1" ht="1.5" customHeight="1">
      <c r="A3" s="6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/>
      <c r="X3" s="12"/>
      <c r="Y3" s="11"/>
      <c r="Z3" s="13"/>
      <c r="AA3" s="13"/>
      <c r="AB3" s="13"/>
    </row>
    <row r="4" spans="1:28" s="5" customFormat="1" ht="16.5" customHeight="1">
      <c r="A4" s="6"/>
      <c r="B4" s="14" t="s">
        <v>1</v>
      </c>
      <c r="C4" s="15"/>
      <c r="D4" s="8"/>
      <c r="E4" s="8"/>
      <c r="F4" s="8"/>
      <c r="G4" s="8"/>
      <c r="H4" s="16"/>
      <c r="I4" s="16" t="s">
        <v>2</v>
      </c>
      <c r="J4" s="17" t="s">
        <v>3</v>
      </c>
      <c r="K4" s="18"/>
      <c r="L4" s="8"/>
      <c r="M4" s="15"/>
      <c r="N4" s="8" t="s">
        <v>4</v>
      </c>
      <c r="O4" s="8"/>
      <c r="P4" s="8"/>
      <c r="Q4" s="19"/>
      <c r="R4" s="19"/>
      <c r="S4" s="15"/>
      <c r="T4" s="19" t="s">
        <v>5</v>
      </c>
      <c r="U4" s="20" t="s">
        <v>3</v>
      </c>
      <c r="V4" s="21"/>
      <c r="W4" s="15"/>
      <c r="X4" s="19"/>
      <c r="Y4" s="19"/>
      <c r="Z4" s="22"/>
      <c r="AA4" s="22"/>
      <c r="AB4" s="22"/>
    </row>
    <row r="5" spans="1:28" s="5" customFormat="1" ht="16.5" customHeight="1">
      <c r="A5" s="6"/>
      <c r="B5" s="23" t="s">
        <v>6</v>
      </c>
      <c r="C5" s="23"/>
      <c r="D5" s="23"/>
      <c r="E5" s="23"/>
      <c r="F5" s="23"/>
      <c r="G5" s="23"/>
      <c r="H5" s="9"/>
      <c r="I5" s="9" t="s">
        <v>7</v>
      </c>
      <c r="J5" s="9"/>
      <c r="K5" s="18"/>
      <c r="L5" s="24"/>
      <c r="M5" s="18"/>
      <c r="N5" s="8"/>
      <c r="O5" s="8"/>
      <c r="P5" s="8"/>
      <c r="Q5" s="8"/>
      <c r="R5" s="24"/>
      <c r="S5" s="15"/>
      <c r="T5" s="8"/>
      <c r="U5" s="16" t="s">
        <v>8</v>
      </c>
      <c r="V5" s="20" t="s">
        <v>3</v>
      </c>
      <c r="W5" s="25"/>
      <c r="X5" s="25"/>
      <c r="Y5" s="25"/>
      <c r="Z5" s="13"/>
      <c r="AA5" s="13"/>
      <c r="AB5" s="13"/>
    </row>
    <row r="6" spans="1:26" s="5" customFormat="1" ht="12" customHeight="1">
      <c r="A6" s="6"/>
      <c r="B6" s="8" t="s">
        <v>9</v>
      </c>
      <c r="C6" s="8"/>
      <c r="D6" s="8"/>
      <c r="E6" s="15" t="s">
        <v>3</v>
      </c>
      <c r="F6" s="15"/>
      <c r="G6" s="8"/>
      <c r="H6" s="9"/>
      <c r="I6" s="9" t="s">
        <v>10</v>
      </c>
      <c r="J6" s="9"/>
      <c r="K6" s="8"/>
      <c r="L6" s="8"/>
      <c r="M6" s="8"/>
      <c r="N6" s="8"/>
      <c r="O6" s="8"/>
      <c r="P6" s="8"/>
      <c r="Q6" s="8"/>
      <c r="R6" s="14" t="s">
        <v>11</v>
      </c>
      <c r="S6" s="15"/>
      <c r="T6" s="8"/>
      <c r="U6" s="26"/>
      <c r="V6" s="27"/>
      <c r="W6" s="25"/>
      <c r="X6" s="13"/>
      <c r="Y6" s="13"/>
      <c r="Z6" s="13"/>
    </row>
    <row r="7" spans="1:26" s="5" customFormat="1" ht="12" customHeight="1">
      <c r="A7" s="6"/>
      <c r="B7" s="28" t="s">
        <v>12</v>
      </c>
      <c r="C7" s="29" t="s">
        <v>3</v>
      </c>
      <c r="D7" s="7"/>
      <c r="E7" s="7"/>
      <c r="F7" s="7"/>
      <c r="G7" s="7"/>
      <c r="H7" s="30"/>
      <c r="I7" s="30"/>
      <c r="J7" s="30"/>
      <c r="K7" s="28" t="s">
        <v>13</v>
      </c>
      <c r="L7" s="7" t="s">
        <v>14</v>
      </c>
      <c r="M7" s="7"/>
      <c r="N7" s="7"/>
      <c r="O7" s="7"/>
      <c r="P7" s="7"/>
      <c r="Q7" s="7"/>
      <c r="R7" s="28"/>
      <c r="S7" s="31"/>
      <c r="T7" s="7"/>
      <c r="U7" s="32" t="s">
        <v>15</v>
      </c>
      <c r="V7" s="33" t="s">
        <v>3</v>
      </c>
      <c r="W7" s="34"/>
      <c r="X7" s="13"/>
      <c r="Y7" s="13"/>
      <c r="Z7" s="13"/>
    </row>
    <row r="8" spans="1:26" s="5" customFormat="1" ht="1.5" customHeight="1" thickBot="1">
      <c r="A8" s="6"/>
      <c r="B8" s="8"/>
      <c r="C8" s="8"/>
      <c r="D8" s="8"/>
      <c r="E8" s="8"/>
      <c r="F8" s="8"/>
      <c r="G8" s="35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10"/>
      <c r="W8" s="25"/>
      <c r="X8" s="13"/>
      <c r="Y8" s="13"/>
      <c r="Z8" s="13"/>
    </row>
    <row r="9" spans="1:26" s="5" customFormat="1" ht="12" customHeight="1">
      <c r="A9" s="6"/>
      <c r="B9" s="36"/>
      <c r="C9" s="37"/>
      <c r="D9" s="38" t="s">
        <v>16</v>
      </c>
      <c r="E9" s="39"/>
      <c r="F9" s="37"/>
      <c r="G9" s="38" t="s">
        <v>17</v>
      </c>
      <c r="H9" s="40"/>
      <c r="I9" s="41"/>
      <c r="J9" s="41"/>
      <c r="K9" s="37"/>
      <c r="L9" s="42" t="s">
        <v>18</v>
      </c>
      <c r="M9" s="43"/>
      <c r="N9" s="37"/>
      <c r="O9" s="37"/>
      <c r="P9" s="37"/>
      <c r="Q9" s="37"/>
      <c r="R9" s="37"/>
      <c r="S9" s="37"/>
      <c r="T9" s="37"/>
      <c r="U9" s="41"/>
      <c r="V9" s="44"/>
      <c r="W9" s="45"/>
      <c r="X9" s="13"/>
      <c r="Y9" s="13"/>
      <c r="Z9" s="13"/>
    </row>
    <row r="10" spans="1:25" s="5" customFormat="1" ht="15" customHeight="1">
      <c r="A10" s="6"/>
      <c r="B10" s="46"/>
      <c r="C10" s="28" t="s">
        <v>19</v>
      </c>
      <c r="D10" s="47" t="s">
        <v>20</v>
      </c>
      <c r="E10" s="48"/>
      <c r="F10" s="7"/>
      <c r="G10" s="7"/>
      <c r="H10" s="30"/>
      <c r="I10" s="30" t="s">
        <v>21</v>
      </c>
      <c r="J10" s="30"/>
      <c r="K10" s="49" t="s">
        <v>3</v>
      </c>
      <c r="L10" s="7"/>
      <c r="M10" s="7"/>
      <c r="N10" s="7" t="s">
        <v>22</v>
      </c>
      <c r="O10" s="7"/>
      <c r="P10" s="7"/>
      <c r="Q10" s="29" t="s">
        <v>23</v>
      </c>
      <c r="R10" s="50"/>
      <c r="S10" s="28"/>
      <c r="T10" s="28"/>
      <c r="U10" s="30"/>
      <c r="V10" s="28" t="s">
        <v>24</v>
      </c>
      <c r="W10" s="30">
        <v>0</v>
      </c>
      <c r="X10" s="13"/>
      <c r="Y10" s="13"/>
    </row>
    <row r="11" spans="1:25" s="5" customFormat="1" ht="12" customHeight="1">
      <c r="A11" s="6"/>
      <c r="B11" s="46"/>
      <c r="C11" s="28" t="s">
        <v>25</v>
      </c>
      <c r="D11" s="7"/>
      <c r="E11" s="7"/>
      <c r="F11" s="51" t="s">
        <v>26</v>
      </c>
      <c r="G11" s="50"/>
      <c r="H11" s="52"/>
      <c r="I11" s="32" t="s">
        <v>27</v>
      </c>
      <c r="J11" s="53" t="s">
        <v>3</v>
      </c>
      <c r="K11" s="28" t="s">
        <v>28</v>
      </c>
      <c r="L11" s="49" t="s">
        <v>3</v>
      </c>
      <c r="M11" s="28"/>
      <c r="N11" s="7"/>
      <c r="O11" s="28" t="s">
        <v>29</v>
      </c>
      <c r="P11" s="31" t="s">
        <v>3</v>
      </c>
      <c r="Q11" s="31"/>
      <c r="R11" s="7"/>
      <c r="S11" s="7"/>
      <c r="T11" s="28"/>
      <c r="U11" s="33"/>
      <c r="V11" s="32" t="s">
        <v>30</v>
      </c>
      <c r="W11" s="31" t="s">
        <v>3</v>
      </c>
      <c r="X11" s="13"/>
      <c r="Y11" s="13"/>
    </row>
    <row r="12" spans="1:25" s="5" customFormat="1" ht="12" customHeight="1">
      <c r="A12" s="6"/>
      <c r="B12" s="46"/>
      <c r="C12" s="28" t="s">
        <v>31</v>
      </c>
      <c r="D12" s="7"/>
      <c r="E12" s="7"/>
      <c r="F12" s="51" t="s">
        <v>26</v>
      </c>
      <c r="G12" s="50"/>
      <c r="H12" s="52"/>
      <c r="I12" s="32" t="s">
        <v>27</v>
      </c>
      <c r="J12" s="53" t="s">
        <v>3</v>
      </c>
      <c r="K12" s="28" t="s">
        <v>28</v>
      </c>
      <c r="L12" s="49" t="s">
        <v>3</v>
      </c>
      <c r="M12" s="28"/>
      <c r="N12" s="7"/>
      <c r="O12" s="28" t="s">
        <v>29</v>
      </c>
      <c r="P12" s="31" t="s">
        <v>3</v>
      </c>
      <c r="Q12" s="31"/>
      <c r="R12" s="7"/>
      <c r="S12" s="7"/>
      <c r="T12" s="28"/>
      <c r="U12" s="33"/>
      <c r="V12" s="32" t="s">
        <v>30</v>
      </c>
      <c r="W12" s="31" t="s">
        <v>3</v>
      </c>
      <c r="X12" s="13"/>
      <c r="Y12" s="13"/>
    </row>
    <row r="13" spans="1:25" s="5" customFormat="1" ht="12" customHeight="1">
      <c r="A13" s="6"/>
      <c r="B13" s="46"/>
      <c r="C13" s="28" t="s">
        <v>32</v>
      </c>
      <c r="D13" s="7"/>
      <c r="E13" s="7"/>
      <c r="F13" s="51" t="s">
        <v>26</v>
      </c>
      <c r="G13" s="50"/>
      <c r="H13" s="52"/>
      <c r="I13" s="32" t="s">
        <v>27</v>
      </c>
      <c r="J13" s="53" t="s">
        <v>3</v>
      </c>
      <c r="K13" s="28" t="s">
        <v>28</v>
      </c>
      <c r="L13" s="49" t="s">
        <v>3</v>
      </c>
      <c r="M13" s="28"/>
      <c r="N13" s="7"/>
      <c r="O13" s="28" t="s">
        <v>29</v>
      </c>
      <c r="P13" s="31" t="s">
        <v>3</v>
      </c>
      <c r="Q13" s="31"/>
      <c r="R13" s="7"/>
      <c r="S13" s="7"/>
      <c r="T13" s="28"/>
      <c r="U13" s="33"/>
      <c r="V13" s="32" t="s">
        <v>30</v>
      </c>
      <c r="W13" s="31" t="s">
        <v>3</v>
      </c>
      <c r="X13" s="13"/>
      <c r="Y13" s="13"/>
    </row>
    <row r="14" spans="1:25" s="5" customFormat="1" ht="12" customHeight="1">
      <c r="A14" s="6"/>
      <c r="B14" s="46"/>
      <c r="C14" s="28" t="s">
        <v>33</v>
      </c>
      <c r="D14" s="7"/>
      <c r="E14" s="7"/>
      <c r="F14" s="51" t="s">
        <v>26</v>
      </c>
      <c r="G14" s="50"/>
      <c r="H14" s="52"/>
      <c r="I14" s="32" t="s">
        <v>27</v>
      </c>
      <c r="J14" s="53" t="s">
        <v>3</v>
      </c>
      <c r="K14" s="28" t="s">
        <v>28</v>
      </c>
      <c r="L14" s="49" t="s">
        <v>3</v>
      </c>
      <c r="M14" s="28"/>
      <c r="N14" s="7"/>
      <c r="O14" s="28" t="s">
        <v>29</v>
      </c>
      <c r="P14" s="31" t="s">
        <v>3</v>
      </c>
      <c r="Q14" s="31"/>
      <c r="R14" s="7"/>
      <c r="S14" s="7"/>
      <c r="T14" s="28"/>
      <c r="U14" s="33"/>
      <c r="V14" s="32" t="s">
        <v>30</v>
      </c>
      <c r="W14" s="31" t="s">
        <v>3</v>
      </c>
      <c r="X14" s="13"/>
      <c r="Y14" s="13"/>
    </row>
    <row r="15" spans="1:25" s="5" customFormat="1" ht="12" customHeight="1">
      <c r="A15" s="6"/>
      <c r="B15" s="46"/>
      <c r="C15" s="28" t="s">
        <v>34</v>
      </c>
      <c r="D15" s="7"/>
      <c r="E15" s="7"/>
      <c r="F15" s="51" t="s">
        <v>35</v>
      </c>
      <c r="G15" s="50"/>
      <c r="H15" s="52"/>
      <c r="I15" s="32" t="s">
        <v>27</v>
      </c>
      <c r="J15" s="53" t="s">
        <v>3</v>
      </c>
      <c r="K15" s="28" t="s">
        <v>28</v>
      </c>
      <c r="L15" s="49" t="s">
        <v>3</v>
      </c>
      <c r="M15" s="28"/>
      <c r="N15" s="7"/>
      <c r="O15" s="28" t="s">
        <v>29</v>
      </c>
      <c r="P15" s="31" t="s">
        <v>3</v>
      </c>
      <c r="Q15" s="31"/>
      <c r="R15" s="7"/>
      <c r="S15" s="7"/>
      <c r="T15" s="28"/>
      <c r="U15" s="33"/>
      <c r="V15" s="32" t="s">
        <v>30</v>
      </c>
      <c r="W15" s="31" t="s">
        <v>3</v>
      </c>
      <c r="X15" s="13"/>
      <c r="Y15" s="13"/>
    </row>
    <row r="16" spans="1:25" s="5" customFormat="1" ht="12" customHeight="1">
      <c r="A16" s="6"/>
      <c r="B16" s="54" t="s">
        <v>36</v>
      </c>
      <c r="C16" s="55"/>
      <c r="D16" s="55"/>
      <c r="E16" s="56"/>
      <c r="F16" s="56" t="s">
        <v>37</v>
      </c>
      <c r="G16" s="57" t="s">
        <v>38</v>
      </c>
      <c r="H16" s="58"/>
      <c r="I16" s="58"/>
      <c r="J16" s="58"/>
      <c r="K16" s="55"/>
      <c r="L16" s="55"/>
      <c r="M16" s="55"/>
      <c r="N16" s="56" t="s">
        <v>39</v>
      </c>
      <c r="O16" s="57" t="s">
        <v>40</v>
      </c>
      <c r="P16" s="55"/>
      <c r="Q16" s="55"/>
      <c r="R16" s="55"/>
      <c r="S16" s="55"/>
      <c r="T16" s="55"/>
      <c r="U16" s="58"/>
      <c r="V16" s="59"/>
      <c r="W16" s="60"/>
      <c r="X16" s="13"/>
      <c r="Y16" s="13"/>
    </row>
    <row r="17" spans="1:25" s="5" customFormat="1" ht="12" customHeight="1">
      <c r="A17" s="6"/>
      <c r="B17" s="61" t="s">
        <v>41</v>
      </c>
      <c r="C17" s="7"/>
      <c r="D17" s="7"/>
      <c r="E17" s="7"/>
      <c r="F17" s="28" t="s">
        <v>42</v>
      </c>
      <c r="G17" s="33" t="s">
        <v>3</v>
      </c>
      <c r="H17" s="32" t="s">
        <v>43</v>
      </c>
      <c r="I17" s="33" t="s">
        <v>3</v>
      </c>
      <c r="J17" s="7"/>
      <c r="K17" s="28" t="s">
        <v>44</v>
      </c>
      <c r="L17" s="31" t="s">
        <v>45</v>
      </c>
      <c r="M17" s="7"/>
      <c r="N17" s="28"/>
      <c r="O17" s="31"/>
      <c r="P17" s="28" t="s">
        <v>46</v>
      </c>
      <c r="Q17" s="31"/>
      <c r="R17" s="28"/>
      <c r="S17" s="31"/>
      <c r="T17" s="32"/>
      <c r="U17" s="32" t="s">
        <v>47</v>
      </c>
      <c r="V17" s="31" t="s">
        <v>45</v>
      </c>
      <c r="W17" s="7"/>
      <c r="X17" s="13"/>
      <c r="Y17" s="13"/>
    </row>
    <row r="18" spans="1:25" s="5" customFormat="1" ht="12" customHeight="1">
      <c r="A18" s="6"/>
      <c r="B18" s="61" t="s">
        <v>48</v>
      </c>
      <c r="C18" s="7"/>
      <c r="D18" s="7"/>
      <c r="E18" s="62"/>
      <c r="F18" s="7"/>
      <c r="G18" s="30"/>
      <c r="H18" s="30"/>
      <c r="I18" s="30"/>
      <c r="J18" s="7"/>
      <c r="K18" s="7"/>
      <c r="L18" s="7"/>
      <c r="M18" s="7"/>
      <c r="N18" s="28"/>
      <c r="O18" s="31"/>
      <c r="P18" s="28" t="s">
        <v>49</v>
      </c>
      <c r="Q18" s="31" t="s">
        <v>3</v>
      </c>
      <c r="R18" s="28"/>
      <c r="S18" s="31"/>
      <c r="T18" s="30"/>
      <c r="U18" s="32" t="s">
        <v>50</v>
      </c>
      <c r="V18" s="31" t="s">
        <v>3</v>
      </c>
      <c r="W18" s="7"/>
      <c r="X18" s="13"/>
      <c r="Y18" s="13"/>
    </row>
    <row r="19" spans="1:25" s="5" customFormat="1" ht="11.25" customHeight="1" thickBot="1">
      <c r="A19" s="6"/>
      <c r="B19" s="61" t="s">
        <v>51</v>
      </c>
      <c r="C19" s="7"/>
      <c r="D19" s="7"/>
      <c r="E19" s="62"/>
      <c r="F19" s="28" t="s">
        <v>52</v>
      </c>
      <c r="G19" s="33" t="s">
        <v>53</v>
      </c>
      <c r="H19" s="32" t="s">
        <v>54</v>
      </c>
      <c r="I19" s="33" t="s">
        <v>53</v>
      </c>
      <c r="J19" s="28" t="s">
        <v>55</v>
      </c>
      <c r="K19" s="29" t="s">
        <v>45</v>
      </c>
      <c r="L19" s="7"/>
      <c r="M19" s="28"/>
      <c r="N19" s="31"/>
      <c r="O19" s="28" t="s">
        <v>56</v>
      </c>
      <c r="P19" s="31"/>
      <c r="Q19" s="28"/>
      <c r="R19" s="31"/>
      <c r="S19" s="32" t="s">
        <v>57</v>
      </c>
      <c r="T19" s="33" t="s">
        <v>53</v>
      </c>
      <c r="U19" s="63"/>
      <c r="V19" s="63" t="s">
        <v>58</v>
      </c>
      <c r="W19" s="31" t="s">
        <v>53</v>
      </c>
      <c r="X19" s="13"/>
      <c r="Y19" s="13"/>
    </row>
    <row r="20" spans="1:26" s="5" customFormat="1" ht="12" customHeight="1" hidden="1">
      <c r="A20" s="6"/>
      <c r="B20" s="46" t="s">
        <v>59</v>
      </c>
      <c r="C20" s="7"/>
      <c r="D20" s="64"/>
      <c r="E20" s="65"/>
      <c r="F20" s="65"/>
      <c r="G20" s="65"/>
      <c r="H20" s="66"/>
      <c r="I20" s="66"/>
      <c r="J20" s="67"/>
      <c r="K20" s="7"/>
      <c r="L20" s="7"/>
      <c r="M20" s="65"/>
      <c r="N20" s="65"/>
      <c r="O20" s="65"/>
      <c r="P20" s="65"/>
      <c r="Q20" s="65"/>
      <c r="R20" s="28"/>
      <c r="S20" s="7"/>
      <c r="T20" s="28"/>
      <c r="U20" s="30"/>
      <c r="V20" s="27"/>
      <c r="W20" s="25"/>
      <c r="X20" s="13"/>
      <c r="Y20" s="13"/>
      <c r="Z20" s="13"/>
    </row>
    <row r="21" spans="2:26" s="5" customFormat="1" ht="0.75" customHeight="1" hidden="1">
      <c r="B21" s="68"/>
      <c r="C21" s="69"/>
      <c r="D21" s="70"/>
      <c r="E21" s="71"/>
      <c r="F21" s="71"/>
      <c r="G21" s="71"/>
      <c r="H21" s="72"/>
      <c r="I21" s="72"/>
      <c r="J21" s="73"/>
      <c r="K21" s="69"/>
      <c r="L21" s="69"/>
      <c r="M21" s="71"/>
      <c r="N21" s="71"/>
      <c r="O21" s="71"/>
      <c r="P21" s="71"/>
      <c r="Q21" s="71"/>
      <c r="R21" s="74"/>
      <c r="S21" s="69"/>
      <c r="T21" s="74"/>
      <c r="U21" s="75"/>
      <c r="V21" s="76"/>
      <c r="W21" s="13"/>
      <c r="X21" s="13"/>
      <c r="Y21" s="13"/>
      <c r="Z21" s="13"/>
    </row>
    <row r="22" spans="1:26" s="77" customFormat="1" ht="2.25" customHeight="1" hidden="1">
      <c r="A22" s="78" t="e">
        <f>#REF!-#REF!</f>
        <v>#REF!</v>
      </c>
      <c r="B22" s="79"/>
      <c r="C22" s="80"/>
      <c r="D22" s="80"/>
      <c r="E22" s="80"/>
      <c r="F22" s="80"/>
      <c r="G22" s="80"/>
      <c r="H22" s="81"/>
      <c r="I22" s="82"/>
      <c r="J22" s="81"/>
      <c r="K22" s="83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84"/>
      <c r="W22" s="85"/>
      <c r="X22" s="85"/>
      <c r="Y22" s="85"/>
      <c r="Z22" s="85"/>
    </row>
    <row r="23" spans="2:26" s="86" customFormat="1" ht="2.25" customHeight="1" hidden="1">
      <c r="B23" s="87"/>
      <c r="C23" s="88"/>
      <c r="D23" s="88"/>
      <c r="E23" s="88"/>
      <c r="F23" s="88"/>
      <c r="G23" s="88"/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90"/>
      <c r="S23" s="90"/>
      <c r="T23" s="90"/>
      <c r="U23" s="89"/>
      <c r="V23" s="91"/>
      <c r="W23" s="92"/>
      <c r="X23" s="92"/>
      <c r="Y23" s="92"/>
      <c r="Z23" s="92"/>
    </row>
    <row r="24" spans="2:26" s="93" customFormat="1" ht="2.25" customHeight="1" hidden="1">
      <c r="B24" s="87" t="s">
        <v>60</v>
      </c>
      <c r="C24" s="88"/>
      <c r="D24" s="88" t="s">
        <v>61</v>
      </c>
      <c r="E24" s="88"/>
      <c r="F24" s="88" t="s">
        <v>62</v>
      </c>
      <c r="G24" s="88"/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90"/>
      <c r="S24" s="90"/>
      <c r="T24" s="90"/>
      <c r="U24" s="89"/>
      <c r="V24" s="94"/>
      <c r="W24" s="95"/>
      <c r="X24" s="95"/>
      <c r="Y24" s="95"/>
      <c r="Z24" s="95"/>
    </row>
    <row r="25" spans="2:26" s="93" customFormat="1" ht="2.25" customHeight="1" hidden="1">
      <c r="B25" s="96" t="s">
        <v>63</v>
      </c>
      <c r="C25" s="97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0"/>
      <c r="U25" s="89"/>
      <c r="V25" s="94"/>
      <c r="W25" s="95"/>
      <c r="X25" s="95"/>
      <c r="Y25" s="95"/>
      <c r="Z25" s="95"/>
    </row>
    <row r="26" spans="2:25" s="5" customFormat="1" ht="22.5" customHeight="1" thickBot="1">
      <c r="B26" s="99"/>
      <c r="C26" s="100"/>
      <c r="D26" s="101"/>
      <c r="E26" s="102" t="s">
        <v>64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 t="s">
        <v>65</v>
      </c>
      <c r="X26" s="13"/>
      <c r="Y26" s="13"/>
    </row>
    <row r="27" spans="2:25" ht="22.5" customHeight="1" thickBot="1">
      <c r="B27" s="106"/>
      <c r="C27" s="107"/>
      <c r="D27" s="108"/>
      <c r="E27" s="109" t="s">
        <v>66</v>
      </c>
      <c r="F27" s="111"/>
      <c r="G27" s="111"/>
      <c r="H27" s="111"/>
      <c r="I27" s="111"/>
      <c r="J27" s="111"/>
      <c r="K27" s="111"/>
      <c r="L27" s="110"/>
      <c r="M27" s="112" t="s">
        <v>67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05"/>
      <c r="X27" s="114"/>
      <c r="Y27" s="114"/>
    </row>
    <row r="28" spans="2:25" ht="15" customHeight="1">
      <c r="B28" s="115" t="s">
        <v>68</v>
      </c>
      <c r="C28" s="116" t="s">
        <v>69</v>
      </c>
      <c r="D28" s="117" t="s">
        <v>70</v>
      </c>
      <c r="E28" s="118" t="s">
        <v>71</v>
      </c>
      <c r="F28" s="119" t="s">
        <v>72</v>
      </c>
      <c r="G28" s="120" t="s">
        <v>73</v>
      </c>
      <c r="H28" s="121" t="s">
        <v>74</v>
      </c>
      <c r="I28" s="122" t="s">
        <v>75</v>
      </c>
      <c r="J28" s="123" t="s">
        <v>76</v>
      </c>
      <c r="K28" s="124" t="s">
        <v>77</v>
      </c>
      <c r="L28" s="125" t="s">
        <v>78</v>
      </c>
      <c r="M28" s="118" t="s">
        <v>79</v>
      </c>
      <c r="N28" s="119" t="s">
        <v>80</v>
      </c>
      <c r="O28" s="126" t="s">
        <v>73</v>
      </c>
      <c r="P28" s="127" t="s">
        <v>81</v>
      </c>
      <c r="Q28" s="127" t="s">
        <v>82</v>
      </c>
      <c r="R28" s="127" t="s">
        <v>83</v>
      </c>
      <c r="S28" s="122" t="s">
        <v>84</v>
      </c>
      <c r="T28" s="128" t="s">
        <v>85</v>
      </c>
      <c r="U28" s="124" t="s">
        <v>77</v>
      </c>
      <c r="V28" s="129" t="s">
        <v>78</v>
      </c>
      <c r="W28" s="130" t="s">
        <v>86</v>
      </c>
      <c r="X28" s="114"/>
      <c r="Y28" s="114"/>
    </row>
    <row r="29" spans="2:27" ht="15" customHeight="1" thickBot="1">
      <c r="B29" s="115"/>
      <c r="C29" s="131" t="s">
        <v>87</v>
      </c>
      <c r="D29" s="132"/>
      <c r="E29" s="132" t="s">
        <v>88</v>
      </c>
      <c r="F29" s="133" t="s">
        <v>88</v>
      </c>
      <c r="G29" s="134" t="s">
        <v>88</v>
      </c>
      <c r="H29" s="135" t="s">
        <v>89</v>
      </c>
      <c r="I29" s="136" t="s">
        <v>89</v>
      </c>
      <c r="J29" s="137" t="s">
        <v>89</v>
      </c>
      <c r="K29" s="138" t="s">
        <v>90</v>
      </c>
      <c r="L29" s="139" t="s">
        <v>90</v>
      </c>
      <c r="M29" s="140" t="s">
        <v>88</v>
      </c>
      <c r="N29" s="141" t="s">
        <v>88</v>
      </c>
      <c r="O29" s="142" t="s">
        <v>88</v>
      </c>
      <c r="P29" s="143" t="s">
        <v>91</v>
      </c>
      <c r="Q29" s="143" t="s">
        <v>91</v>
      </c>
      <c r="R29" s="143" t="s">
        <v>91</v>
      </c>
      <c r="S29" s="144" t="s">
        <v>89</v>
      </c>
      <c r="T29" s="145" t="s">
        <v>89</v>
      </c>
      <c r="U29" s="138" t="s">
        <v>90</v>
      </c>
      <c r="V29" s="146" t="s">
        <v>90</v>
      </c>
      <c r="W29" s="147" t="s">
        <v>92</v>
      </c>
      <c r="X29" s="114"/>
      <c r="Y29" s="114"/>
      <c r="Z29" s="1" t="s">
        <v>93</v>
      </c>
      <c r="AA29" s="1" t="s">
        <v>94</v>
      </c>
    </row>
    <row r="30" spans="2:33" s="5" customFormat="1" ht="18" customHeight="1">
      <c r="B30" s="148" t="s">
        <v>95</v>
      </c>
      <c r="C30" s="149">
        <v>24</v>
      </c>
      <c r="D30" s="150" t="s">
        <v>3</v>
      </c>
      <c r="E30" s="151">
        <v>368.324432373047</v>
      </c>
      <c r="F30" s="152">
        <v>364.06982421875</v>
      </c>
      <c r="G30" s="152">
        <v>4.25460529327393</v>
      </c>
      <c r="H30" s="152">
        <v>68.4087295532227</v>
      </c>
      <c r="I30" s="152">
        <v>52.1770629882813</v>
      </c>
      <c r="J30" s="152">
        <f aca="true" t="shared" si="0" ref="J30:J61">IF(AND(ISNUMBER(H30),ISNUMBER(I30)),H30-I30,"-")</f>
        <v>16.2316665649414</v>
      </c>
      <c r="K30" s="152">
        <v>8.03589302409929</v>
      </c>
      <c r="L30" s="153">
        <v>3.94865082845242</v>
      </c>
      <c r="M30" s="154">
        <v>0</v>
      </c>
      <c r="N30" s="155">
        <v>0</v>
      </c>
      <c r="O30" s="155">
        <f aca="true" t="shared" si="1" ref="O30:O61">IF(AND(ISNUMBER(M30),ISNUMBER(N30)),M30-N30,"-")</f>
        <v>0</v>
      </c>
      <c r="P30" s="155">
        <v>0.0677499994635582</v>
      </c>
      <c r="Q30" s="155">
        <v>0.0694999992847443</v>
      </c>
      <c r="R30" s="156">
        <f aca="true" t="shared" si="2" ref="R30:R61">IF(AND(ISNUMBER(P30),ISNUMBER(Q30)),P30-Q30,"-")</f>
        <v>-0.0017499998211861073</v>
      </c>
      <c r="S30" s="157">
        <v>0</v>
      </c>
      <c r="T30" s="158">
        <v>0</v>
      </c>
      <c r="U30" s="159">
        <v>0</v>
      </c>
      <c r="V30" s="160">
        <v>0</v>
      </c>
      <c r="W30" s="161">
        <v>6.23121113083339</v>
      </c>
      <c r="X30" s="13"/>
      <c r="Y30" s="13"/>
      <c r="Z30" s="162">
        <f aca="true" t="shared" si="3" ref="Z30:Z61">E30*H30/1000-F30*I30/1000</f>
        <v>6.200512331657812</v>
      </c>
      <c r="AB30" s="163">
        <v>0.0677499994635582</v>
      </c>
      <c r="AC30" s="163">
        <v>0.0694999992847443</v>
      </c>
      <c r="AD30" s="163">
        <v>0</v>
      </c>
      <c r="AE30" s="163">
        <v>0</v>
      </c>
      <c r="AF30" s="163">
        <v>0</v>
      </c>
      <c r="AG30" s="163"/>
    </row>
    <row r="31" spans="2:33" s="5" customFormat="1" ht="18" customHeight="1">
      <c r="B31" s="164" t="s">
        <v>96</v>
      </c>
      <c r="C31" s="165">
        <v>24</v>
      </c>
      <c r="D31" s="166" t="s">
        <v>3</v>
      </c>
      <c r="E31" s="167">
        <v>373.834411621094</v>
      </c>
      <c r="F31" s="158">
        <v>369.590118408203</v>
      </c>
      <c r="G31" s="158">
        <v>4.24429607391357</v>
      </c>
      <c r="H31" s="158">
        <v>69.4519958496094</v>
      </c>
      <c r="I31" s="158">
        <v>52.9952087402344</v>
      </c>
      <c r="J31" s="158">
        <f t="shared" si="0"/>
        <v>16.456787109375</v>
      </c>
      <c r="K31" s="158">
        <v>8.01714609560228</v>
      </c>
      <c r="L31" s="168">
        <v>3.90117206219407</v>
      </c>
      <c r="M31" s="169">
        <v>0</v>
      </c>
      <c r="N31" s="158">
        <v>0</v>
      </c>
      <c r="O31" s="155">
        <f t="shared" si="1"/>
        <v>0</v>
      </c>
      <c r="P31" s="158">
        <v>0.014750000089407</v>
      </c>
      <c r="Q31" s="158">
        <v>0.0145000005140901</v>
      </c>
      <c r="R31" s="156">
        <f t="shared" si="2"/>
        <v>0.00024999957531690077</v>
      </c>
      <c r="S31" s="157">
        <v>0</v>
      </c>
      <c r="T31" s="158">
        <v>0</v>
      </c>
      <c r="U31" s="170">
        <v>0</v>
      </c>
      <c r="V31" s="171">
        <v>0</v>
      </c>
      <c r="W31" s="172">
        <v>6.40879755228789</v>
      </c>
      <c r="X31" s="13"/>
      <c r="Y31" s="13"/>
      <c r="Z31" s="162">
        <f t="shared" si="3"/>
        <v>6.377040530978725</v>
      </c>
      <c r="AB31" s="163">
        <v>0.014750000089407</v>
      </c>
      <c r="AC31" s="163">
        <v>0.0145000005140901</v>
      </c>
      <c r="AD31" s="163">
        <v>0</v>
      </c>
      <c r="AE31" s="163">
        <v>0</v>
      </c>
      <c r="AF31" s="163">
        <v>0</v>
      </c>
      <c r="AG31" s="163"/>
    </row>
    <row r="32" spans="2:33" s="5" customFormat="1" ht="18" customHeight="1">
      <c r="B32" s="164" t="s">
        <v>97</v>
      </c>
      <c r="C32" s="165">
        <v>24</v>
      </c>
      <c r="D32" s="166" t="s">
        <v>3</v>
      </c>
      <c r="E32" s="167">
        <v>372.820343017578</v>
      </c>
      <c r="F32" s="158">
        <v>368.542633056641</v>
      </c>
      <c r="G32" s="158">
        <v>4.27770328521729</v>
      </c>
      <c r="H32" s="158">
        <v>69.9524536132813</v>
      </c>
      <c r="I32" s="158">
        <v>53.8767318725586</v>
      </c>
      <c r="J32" s="158">
        <f t="shared" si="0"/>
        <v>16.075721740722706</v>
      </c>
      <c r="K32" s="158">
        <v>8.09763195234691</v>
      </c>
      <c r="L32" s="168">
        <v>3.86884114723474</v>
      </c>
      <c r="M32" s="169">
        <v>0</v>
      </c>
      <c r="N32" s="158">
        <v>0</v>
      </c>
      <c r="O32" s="155">
        <f t="shared" si="1"/>
        <v>0</v>
      </c>
      <c r="P32" s="158">
        <v>0.016499999910593</v>
      </c>
      <c r="Q32" s="158">
        <v>0.0155000006780028</v>
      </c>
      <c r="R32" s="156">
        <f t="shared" si="2"/>
        <v>0.000999999232590202</v>
      </c>
      <c r="S32" s="157">
        <v>0</v>
      </c>
      <c r="T32" s="158">
        <v>0</v>
      </c>
      <c r="U32" s="170">
        <v>0</v>
      </c>
      <c r="V32" s="171">
        <v>0</v>
      </c>
      <c r="W32" s="172">
        <v>6.25645794316783</v>
      </c>
      <c r="X32" s="13"/>
      <c r="Y32" s="13"/>
      <c r="Z32" s="162">
        <f t="shared" si="3"/>
        <v>6.22382512622535</v>
      </c>
      <c r="AB32" s="163">
        <v>0.016499999910593</v>
      </c>
      <c r="AC32" s="163">
        <v>0.0155000006780028</v>
      </c>
      <c r="AD32" s="163">
        <v>0</v>
      </c>
      <c r="AE32" s="163">
        <v>0</v>
      </c>
      <c r="AF32" s="163">
        <v>0</v>
      </c>
      <c r="AG32" s="163"/>
    </row>
    <row r="33" spans="2:33" s="5" customFormat="1" ht="18" customHeight="1">
      <c r="B33" s="164" t="s">
        <v>98</v>
      </c>
      <c r="C33" s="165">
        <v>24</v>
      </c>
      <c r="D33" s="166" t="s">
        <v>3</v>
      </c>
      <c r="E33" s="167">
        <v>373.831512451172</v>
      </c>
      <c r="F33" s="158">
        <v>369.541259765625</v>
      </c>
      <c r="G33" s="158">
        <v>4.29024982452393</v>
      </c>
      <c r="H33" s="158">
        <v>69.772590637207</v>
      </c>
      <c r="I33" s="158">
        <v>53.7422370910645</v>
      </c>
      <c r="J33" s="158">
        <f t="shared" si="0"/>
        <v>16.0303535461425</v>
      </c>
      <c r="K33" s="158">
        <v>8.13096603827902</v>
      </c>
      <c r="L33" s="168">
        <v>3.89383472200422</v>
      </c>
      <c r="M33" s="169">
        <v>0</v>
      </c>
      <c r="N33" s="158">
        <v>0</v>
      </c>
      <c r="O33" s="155">
        <f t="shared" si="1"/>
        <v>0</v>
      </c>
      <c r="P33" s="158">
        <v>0.0307500008493662</v>
      </c>
      <c r="Q33" s="158">
        <v>0.0274999998509884</v>
      </c>
      <c r="R33" s="156">
        <f t="shared" si="2"/>
        <v>0.0032500009983778</v>
      </c>
      <c r="S33" s="157">
        <v>0</v>
      </c>
      <c r="T33" s="158">
        <v>0</v>
      </c>
      <c r="U33" s="170">
        <v>0</v>
      </c>
      <c r="V33" s="171">
        <v>0</v>
      </c>
      <c r="W33" s="172">
        <v>6.25598233602809</v>
      </c>
      <c r="X33" s="13"/>
      <c r="Y33" s="13"/>
      <c r="Z33" s="162">
        <f t="shared" si="3"/>
        <v>6.223219088288701</v>
      </c>
      <c r="AB33" s="163">
        <v>0.0307500008493662</v>
      </c>
      <c r="AC33" s="163">
        <v>0.0274999998509884</v>
      </c>
      <c r="AD33" s="163">
        <v>0</v>
      </c>
      <c r="AE33" s="163">
        <v>0</v>
      </c>
      <c r="AF33" s="163">
        <v>0</v>
      </c>
      <c r="AG33" s="163"/>
    </row>
    <row r="34" spans="2:33" s="5" customFormat="1" ht="18" customHeight="1">
      <c r="B34" s="164" t="s">
        <v>99</v>
      </c>
      <c r="C34" s="165">
        <v>24</v>
      </c>
      <c r="D34" s="166" t="s">
        <v>3</v>
      </c>
      <c r="E34" s="167">
        <v>437.107360839844</v>
      </c>
      <c r="F34" s="158">
        <v>432.156280517578</v>
      </c>
      <c r="G34" s="158">
        <v>4.95105361938477</v>
      </c>
      <c r="H34" s="158">
        <v>69.6762924194336</v>
      </c>
      <c r="I34" s="158">
        <v>54.197582244873</v>
      </c>
      <c r="J34" s="158">
        <f t="shared" si="0"/>
        <v>15.478710174560597</v>
      </c>
      <c r="K34" s="158">
        <v>7.96592572346183</v>
      </c>
      <c r="L34" s="168">
        <v>4.05776823625102</v>
      </c>
      <c r="M34" s="169">
        <v>0</v>
      </c>
      <c r="N34" s="158">
        <v>0</v>
      </c>
      <c r="O34" s="155">
        <f t="shared" si="1"/>
        <v>0</v>
      </c>
      <c r="P34" s="158">
        <v>0.0257500000298023</v>
      </c>
      <c r="Q34" s="158">
        <v>0.0267500001937151</v>
      </c>
      <c r="R34" s="156">
        <f t="shared" si="2"/>
        <v>-0.0010000001639127974</v>
      </c>
      <c r="S34" s="157">
        <v>0</v>
      </c>
      <c r="T34" s="158">
        <v>0</v>
      </c>
      <c r="U34" s="170">
        <v>0</v>
      </c>
      <c r="V34" s="171">
        <v>0</v>
      </c>
      <c r="W34" s="172">
        <v>7.06963727270804</v>
      </c>
      <c r="X34" s="13"/>
      <c r="Y34" s="13"/>
      <c r="Z34" s="162">
        <f t="shared" si="3"/>
        <v>7.034194736574008</v>
      </c>
      <c r="AB34" s="163">
        <v>0.0257500000298023</v>
      </c>
      <c r="AC34" s="163">
        <v>0.0267500001937151</v>
      </c>
      <c r="AD34" s="163">
        <v>0</v>
      </c>
      <c r="AE34" s="163">
        <v>0</v>
      </c>
      <c r="AF34" s="163">
        <v>0</v>
      </c>
      <c r="AG34" s="163"/>
    </row>
    <row r="35" spans="2:33" s="5" customFormat="1" ht="18" customHeight="1">
      <c r="B35" s="164" t="s">
        <v>100</v>
      </c>
      <c r="C35" s="165">
        <v>24</v>
      </c>
      <c r="D35" s="166" t="s">
        <v>3</v>
      </c>
      <c r="E35" s="167">
        <v>435.629852294922</v>
      </c>
      <c r="F35" s="158">
        <v>430.726379394531</v>
      </c>
      <c r="G35" s="158">
        <v>4.90346527099609</v>
      </c>
      <c r="H35" s="158">
        <v>70.043701171875</v>
      </c>
      <c r="I35" s="158">
        <v>54.4651718139648</v>
      </c>
      <c r="J35" s="158">
        <f t="shared" si="0"/>
        <v>15.578529357910199</v>
      </c>
      <c r="K35" s="158">
        <v>7.99358965973927</v>
      </c>
      <c r="L35" s="168">
        <v>4.02449979252736</v>
      </c>
      <c r="M35" s="169">
        <v>0</v>
      </c>
      <c r="N35" s="158">
        <v>0</v>
      </c>
      <c r="O35" s="155">
        <f t="shared" si="1"/>
        <v>0</v>
      </c>
      <c r="P35" s="158">
        <v>0.016499999910593</v>
      </c>
      <c r="Q35" s="158">
        <v>0.0125000001862645</v>
      </c>
      <c r="R35" s="156">
        <f t="shared" si="2"/>
        <v>0.003999999724328502</v>
      </c>
      <c r="S35" s="157">
        <v>0</v>
      </c>
      <c r="T35" s="158">
        <v>0</v>
      </c>
      <c r="U35" s="170">
        <v>0</v>
      </c>
      <c r="V35" s="171">
        <v>0</v>
      </c>
      <c r="W35" s="172">
        <v>7.08943965886718</v>
      </c>
      <c r="X35" s="13"/>
      <c r="Y35" s="13"/>
      <c r="Z35" s="162">
        <f t="shared" si="3"/>
        <v>7.0535409371634366</v>
      </c>
      <c r="AB35" s="163">
        <v>0.016499999910593</v>
      </c>
      <c r="AC35" s="163">
        <v>0.0125000001862645</v>
      </c>
      <c r="AD35" s="163">
        <v>0</v>
      </c>
      <c r="AE35" s="163">
        <v>0</v>
      </c>
      <c r="AF35" s="163">
        <v>0</v>
      </c>
      <c r="AG35" s="163"/>
    </row>
    <row r="36" spans="2:33" s="5" customFormat="1" ht="18" customHeight="1">
      <c r="B36" s="164" t="s">
        <v>101</v>
      </c>
      <c r="C36" s="165">
        <v>24</v>
      </c>
      <c r="D36" s="166" t="s">
        <v>3</v>
      </c>
      <c r="E36" s="167">
        <v>418.922515869141</v>
      </c>
      <c r="F36" s="158">
        <v>414.247650146484</v>
      </c>
      <c r="G36" s="158">
        <v>4.67488098144531</v>
      </c>
      <c r="H36" s="158">
        <v>70.0226135253906</v>
      </c>
      <c r="I36" s="158">
        <v>54.0660285949707</v>
      </c>
      <c r="J36" s="158">
        <f t="shared" si="0"/>
        <v>15.956584930419893</v>
      </c>
      <c r="K36" s="158">
        <v>7.93153042182631</v>
      </c>
      <c r="L36" s="168">
        <v>4.08868693203117</v>
      </c>
      <c r="M36" s="169">
        <v>0</v>
      </c>
      <c r="N36" s="158">
        <v>0</v>
      </c>
      <c r="O36" s="155">
        <f t="shared" si="1"/>
        <v>0</v>
      </c>
      <c r="P36" s="158">
        <v>0.0252500008791685</v>
      </c>
      <c r="Q36" s="158">
        <v>0.0230000000447035</v>
      </c>
      <c r="R36" s="156">
        <f t="shared" si="2"/>
        <v>0.002250000834464999</v>
      </c>
      <c r="S36" s="157">
        <v>0</v>
      </c>
      <c r="T36" s="158">
        <v>0</v>
      </c>
      <c r="U36" s="170">
        <v>0</v>
      </c>
      <c r="V36" s="171">
        <v>0</v>
      </c>
      <c r="W36" s="172">
        <v>6.97090277941051</v>
      </c>
      <c r="X36" s="13"/>
      <c r="Y36" s="13"/>
      <c r="Z36" s="162">
        <f t="shared" si="3"/>
        <v>6.937324127569948</v>
      </c>
      <c r="AB36" s="163">
        <v>0.0252500008791685</v>
      </c>
      <c r="AC36" s="163">
        <v>0.0230000000447035</v>
      </c>
      <c r="AD36" s="163">
        <v>0</v>
      </c>
      <c r="AE36" s="163">
        <v>0</v>
      </c>
      <c r="AF36" s="163">
        <v>0</v>
      </c>
      <c r="AG36" s="163"/>
    </row>
    <row r="37" spans="2:33" s="5" customFormat="1" ht="18" customHeight="1">
      <c r="B37" s="164" t="s">
        <v>102</v>
      </c>
      <c r="C37" s="165">
        <v>24</v>
      </c>
      <c r="D37" s="166" t="s">
        <v>3</v>
      </c>
      <c r="E37" s="167">
        <v>420.192169189453</v>
      </c>
      <c r="F37" s="158">
        <v>415.576354980469</v>
      </c>
      <c r="G37" s="158">
        <v>4.61584186553955</v>
      </c>
      <c r="H37" s="158">
        <v>69.5605697631836</v>
      </c>
      <c r="I37" s="158">
        <v>53.9794120788574</v>
      </c>
      <c r="J37" s="158">
        <f t="shared" si="0"/>
        <v>15.581157684326193</v>
      </c>
      <c r="K37" s="158">
        <v>7.93945003271712</v>
      </c>
      <c r="L37" s="168">
        <v>4.12178975073811</v>
      </c>
      <c r="M37" s="169">
        <v>0</v>
      </c>
      <c r="N37" s="158">
        <v>0</v>
      </c>
      <c r="O37" s="155">
        <f t="shared" si="1"/>
        <v>0</v>
      </c>
      <c r="P37" s="158">
        <v>0.0137500008568168</v>
      </c>
      <c r="Q37" s="158">
        <v>0.00999999977648258</v>
      </c>
      <c r="R37" s="156">
        <f t="shared" si="2"/>
        <v>0.0037500010803342195</v>
      </c>
      <c r="S37" s="157">
        <v>0</v>
      </c>
      <c r="T37" s="158">
        <v>0</v>
      </c>
      <c r="U37" s="170">
        <v>0</v>
      </c>
      <c r="V37" s="171">
        <v>0</v>
      </c>
      <c r="W37" s="172">
        <v>6.82947844525992</v>
      </c>
      <c r="X37" s="13"/>
      <c r="Y37" s="13"/>
      <c r="Z37" s="162">
        <f t="shared" si="3"/>
        <v>6.796239383126132</v>
      </c>
      <c r="AB37" s="163">
        <v>0.0137500008568168</v>
      </c>
      <c r="AC37" s="163">
        <v>0.00999999977648258</v>
      </c>
      <c r="AD37" s="163">
        <v>0</v>
      </c>
      <c r="AE37" s="163">
        <v>0</v>
      </c>
      <c r="AF37" s="163">
        <v>0</v>
      </c>
      <c r="AG37" s="163"/>
    </row>
    <row r="38" spans="2:33" s="5" customFormat="1" ht="18" customHeight="1">
      <c r="B38" s="164" t="s">
        <v>103</v>
      </c>
      <c r="C38" s="165">
        <v>24</v>
      </c>
      <c r="D38" s="166" t="s">
        <v>3</v>
      </c>
      <c r="E38" s="167">
        <v>375.928802490234</v>
      </c>
      <c r="F38" s="158">
        <v>371.752838134766</v>
      </c>
      <c r="G38" s="158">
        <v>4.17595481872559</v>
      </c>
      <c r="H38" s="158">
        <v>69.4135894775391</v>
      </c>
      <c r="I38" s="158">
        <v>53.3626480102539</v>
      </c>
      <c r="J38" s="158">
        <f t="shared" si="0"/>
        <v>16.050941467285206</v>
      </c>
      <c r="K38" s="158">
        <v>8.06171229275942</v>
      </c>
      <c r="L38" s="168">
        <v>4.05770229014345</v>
      </c>
      <c r="M38" s="169">
        <v>0</v>
      </c>
      <c r="N38" s="158">
        <v>0</v>
      </c>
      <c r="O38" s="155">
        <f t="shared" si="1"/>
        <v>0</v>
      </c>
      <c r="P38" s="158">
        <v>0.017000000923872</v>
      </c>
      <c r="Q38" s="158">
        <v>0.0162500012665987</v>
      </c>
      <c r="R38" s="156">
        <f t="shared" si="2"/>
        <v>0.0007499996572732995</v>
      </c>
      <c r="S38" s="157">
        <v>0</v>
      </c>
      <c r="T38" s="158">
        <v>0</v>
      </c>
      <c r="U38" s="170">
        <v>0</v>
      </c>
      <c r="V38" s="171">
        <v>0</v>
      </c>
      <c r="W38" s="172">
        <v>6.28789129281802</v>
      </c>
      <c r="X38" s="13"/>
      <c r="Y38" s="13"/>
      <c r="Z38" s="162">
        <f t="shared" si="3"/>
        <v>6.256851720641571</v>
      </c>
      <c r="AB38" s="163">
        <v>0.017000000923872</v>
      </c>
      <c r="AC38" s="163">
        <v>0.0162500012665987</v>
      </c>
      <c r="AD38" s="163">
        <v>0</v>
      </c>
      <c r="AE38" s="163">
        <v>0</v>
      </c>
      <c r="AF38" s="163">
        <v>0</v>
      </c>
      <c r="AG38" s="163"/>
    </row>
    <row r="39" spans="2:33" s="5" customFormat="1" ht="18" customHeight="1">
      <c r="B39" s="164" t="s">
        <v>104</v>
      </c>
      <c r="C39" s="165">
        <v>24</v>
      </c>
      <c r="D39" s="166" t="s">
        <v>3</v>
      </c>
      <c r="E39" s="167">
        <v>348.577117919922</v>
      </c>
      <c r="F39" s="158">
        <v>344.777496337891</v>
      </c>
      <c r="G39" s="158">
        <v>3.79962635040283</v>
      </c>
      <c r="H39" s="158">
        <v>69.6724624633789</v>
      </c>
      <c r="I39" s="158">
        <v>53.7719345092773</v>
      </c>
      <c r="J39" s="158">
        <f t="shared" si="0"/>
        <v>15.900527954101605</v>
      </c>
      <c r="K39" s="158">
        <v>8.16806239523293</v>
      </c>
      <c r="L39" s="168">
        <v>3.98516187571425</v>
      </c>
      <c r="M39" s="169">
        <v>0</v>
      </c>
      <c r="N39" s="158">
        <v>0</v>
      </c>
      <c r="O39" s="155">
        <f t="shared" si="1"/>
        <v>0</v>
      </c>
      <c r="P39" s="158">
        <v>0.0117499995976686</v>
      </c>
      <c r="Q39" s="158">
        <v>0.00800000037997961</v>
      </c>
      <c r="R39" s="156">
        <f t="shared" si="2"/>
        <v>0.0037499992176889888</v>
      </c>
      <c r="S39" s="157">
        <v>0</v>
      </c>
      <c r="T39" s="158">
        <v>0</v>
      </c>
      <c r="U39" s="170">
        <v>0</v>
      </c>
      <c r="V39" s="171">
        <v>0</v>
      </c>
      <c r="W39" s="172">
        <v>5.77694116696093</v>
      </c>
      <c r="X39" s="13"/>
      <c r="Y39" s="13"/>
      <c r="Z39" s="162">
        <f t="shared" si="3"/>
        <v>5.746873210514895</v>
      </c>
      <c r="AB39" s="163">
        <v>0.0117499995976686</v>
      </c>
      <c r="AC39" s="163">
        <v>0.00800000037997961</v>
      </c>
      <c r="AD39" s="163">
        <v>0</v>
      </c>
      <c r="AE39" s="163">
        <v>0</v>
      </c>
      <c r="AF39" s="163">
        <v>0</v>
      </c>
      <c r="AG39" s="163"/>
    </row>
    <row r="40" spans="2:33" s="5" customFormat="1" ht="18" customHeight="1">
      <c r="B40" s="164" t="s">
        <v>105</v>
      </c>
      <c r="C40" s="165">
        <v>24</v>
      </c>
      <c r="D40" s="166" t="s">
        <v>3</v>
      </c>
      <c r="E40" s="167">
        <v>357.581726074219</v>
      </c>
      <c r="F40" s="158">
        <v>353.706970214844</v>
      </c>
      <c r="G40" s="158">
        <v>3.87477684020996</v>
      </c>
      <c r="H40" s="158">
        <v>69.8887405395508</v>
      </c>
      <c r="I40" s="158">
        <v>53.6541175842285</v>
      </c>
      <c r="J40" s="158">
        <f t="shared" si="0"/>
        <v>16.234622955322294</v>
      </c>
      <c r="K40" s="158">
        <v>8.13186679525063</v>
      </c>
      <c r="L40" s="168">
        <v>3.98713965114316</v>
      </c>
      <c r="M40" s="169">
        <v>0</v>
      </c>
      <c r="N40" s="158">
        <v>0</v>
      </c>
      <c r="O40" s="155">
        <f t="shared" si="1"/>
        <v>0</v>
      </c>
      <c r="P40" s="158">
        <v>0.00800000037997961</v>
      </c>
      <c r="Q40" s="158">
        <v>0.00675000017508864</v>
      </c>
      <c r="R40" s="156">
        <f t="shared" si="2"/>
        <v>0.0012500002048909708</v>
      </c>
      <c r="S40" s="157">
        <v>0</v>
      </c>
      <c r="T40" s="158">
        <v>0</v>
      </c>
      <c r="U40" s="170">
        <v>0</v>
      </c>
      <c r="V40" s="171">
        <v>0</v>
      </c>
      <c r="W40" s="172">
        <v>6.04376360579002</v>
      </c>
      <c r="X40" s="13"/>
      <c r="Y40" s="13"/>
      <c r="Z40" s="162">
        <f t="shared" si="3"/>
        <v>6.01310110501737</v>
      </c>
      <c r="AB40" s="163">
        <v>0.00800000037997961</v>
      </c>
      <c r="AC40" s="163">
        <v>0.00675000017508864</v>
      </c>
      <c r="AD40" s="163">
        <v>0</v>
      </c>
      <c r="AE40" s="163">
        <v>0</v>
      </c>
      <c r="AF40" s="163">
        <v>0</v>
      </c>
      <c r="AG40" s="163"/>
    </row>
    <row r="41" spans="2:33" s="5" customFormat="1" ht="18" customHeight="1">
      <c r="B41" s="164" t="s">
        <v>106</v>
      </c>
      <c r="C41" s="165">
        <v>24</v>
      </c>
      <c r="D41" s="166" t="s">
        <v>107</v>
      </c>
      <c r="E41" s="167">
        <v>328.02</v>
      </c>
      <c r="F41" s="158">
        <v>324.653076171875</v>
      </c>
      <c r="G41" s="158">
        <f>IF(AND(ISNUMBER(E41),ISNUMBER(F41)),E41-F41,"-")</f>
        <v>3.366923828124982</v>
      </c>
      <c r="H41" s="158">
        <v>67.7729187011719</v>
      </c>
      <c r="I41" s="158">
        <v>52.9054412841797</v>
      </c>
      <c r="J41" s="158">
        <f t="shared" si="0"/>
        <v>14.867477416992202</v>
      </c>
      <c r="K41" s="158">
        <v>7.12893590277363</v>
      </c>
      <c r="L41" s="168">
        <v>3.97875568240734</v>
      </c>
      <c r="M41" s="169">
        <v>0</v>
      </c>
      <c r="N41" s="158">
        <v>0</v>
      </c>
      <c r="O41" s="155">
        <f t="shared" si="1"/>
        <v>0</v>
      </c>
      <c r="P41" s="158">
        <v>0.0769999995827675</v>
      </c>
      <c r="Q41" s="158">
        <v>0.0734999999403954</v>
      </c>
      <c r="R41" s="156">
        <f t="shared" si="2"/>
        <v>0.0034999996423721036</v>
      </c>
      <c r="S41" s="157">
        <v>0</v>
      </c>
      <c r="T41" s="158">
        <v>0</v>
      </c>
      <c r="U41" s="170">
        <v>0</v>
      </c>
      <c r="V41" s="171">
        <v>0</v>
      </c>
      <c r="W41" s="172">
        <v>5.58</v>
      </c>
      <c r="X41" s="13"/>
      <c r="Y41" s="13"/>
      <c r="Z41" s="162">
        <f t="shared" si="3"/>
        <v>5.054958533218954</v>
      </c>
      <c r="AB41" s="163">
        <v>0.0769999995827675</v>
      </c>
      <c r="AC41" s="163">
        <v>0.0734999999403954</v>
      </c>
      <c r="AD41" s="163">
        <v>0</v>
      </c>
      <c r="AE41" s="163">
        <v>0</v>
      </c>
      <c r="AF41" s="163">
        <v>0</v>
      </c>
      <c r="AG41" s="163"/>
    </row>
    <row r="42" spans="2:33" s="5" customFormat="1" ht="18" customHeight="1">
      <c r="B42" s="164" t="s">
        <v>108</v>
      </c>
      <c r="C42" s="165">
        <v>24</v>
      </c>
      <c r="D42" s="166" t="s">
        <v>3</v>
      </c>
      <c r="E42" s="167">
        <v>369.775268554688</v>
      </c>
      <c r="F42" s="158">
        <v>365.332672119141</v>
      </c>
      <c r="G42" s="158">
        <v>4.44258117675781</v>
      </c>
      <c r="H42" s="158">
        <v>68.9142684936523</v>
      </c>
      <c r="I42" s="158">
        <v>54.2898063659668</v>
      </c>
      <c r="J42" s="158">
        <f t="shared" si="0"/>
        <v>14.624462127685504</v>
      </c>
      <c r="K42" s="158">
        <v>8.1039895217957</v>
      </c>
      <c r="L42" s="168">
        <v>3.95094617845466</v>
      </c>
      <c r="M42" s="169">
        <v>0</v>
      </c>
      <c r="N42" s="158">
        <v>0</v>
      </c>
      <c r="O42" s="155">
        <f t="shared" si="1"/>
        <v>0</v>
      </c>
      <c r="P42" s="158">
        <v>0.0305000003427267</v>
      </c>
      <c r="Q42" s="158">
        <v>0.0260000005364418</v>
      </c>
      <c r="R42" s="156">
        <f t="shared" si="2"/>
        <v>0.004499999806284901</v>
      </c>
      <c r="S42" s="157">
        <v>0</v>
      </c>
      <c r="T42" s="158">
        <v>0</v>
      </c>
      <c r="U42" s="170">
        <v>0</v>
      </c>
      <c r="V42" s="171">
        <v>0</v>
      </c>
      <c r="W42" s="172">
        <v>5.68039246203166</v>
      </c>
      <c r="X42" s="13"/>
      <c r="Y42" s="13"/>
      <c r="Z42" s="162">
        <f t="shared" si="3"/>
        <v>5.648952110980751</v>
      </c>
      <c r="AB42" s="163">
        <v>0.0305000003427267</v>
      </c>
      <c r="AC42" s="163">
        <v>0.0260000005364418</v>
      </c>
      <c r="AD42" s="163">
        <v>0</v>
      </c>
      <c r="AE42" s="163">
        <v>0</v>
      </c>
      <c r="AF42" s="163">
        <v>0</v>
      </c>
      <c r="AG42" s="163"/>
    </row>
    <row r="43" spans="2:33" s="5" customFormat="1" ht="18" customHeight="1">
      <c r="B43" s="164" t="s">
        <v>109</v>
      </c>
      <c r="C43" s="165">
        <v>24</v>
      </c>
      <c r="D43" s="166" t="s">
        <v>3</v>
      </c>
      <c r="E43" s="167">
        <v>298.411743164063</v>
      </c>
      <c r="F43" s="158">
        <v>294.405181884766</v>
      </c>
      <c r="G43" s="158">
        <v>4.00654888153076</v>
      </c>
      <c r="H43" s="158">
        <v>69.3552169799805</v>
      </c>
      <c r="I43" s="158">
        <v>54.5262489318848</v>
      </c>
      <c r="J43" s="158">
        <f t="shared" si="0"/>
        <v>14.828968048095696</v>
      </c>
      <c r="K43" s="158">
        <v>8.15450849478282</v>
      </c>
      <c r="L43" s="168">
        <v>3.73722456858806</v>
      </c>
      <c r="M43" s="169">
        <v>0</v>
      </c>
      <c r="N43" s="158">
        <v>0</v>
      </c>
      <c r="O43" s="155">
        <f t="shared" si="1"/>
        <v>0</v>
      </c>
      <c r="P43" s="158">
        <v>0.0172499995678663</v>
      </c>
      <c r="Q43" s="158">
        <v>0.0167500004172325</v>
      </c>
      <c r="R43" s="156">
        <f t="shared" si="2"/>
        <v>0.0004999991506338015</v>
      </c>
      <c r="S43" s="157">
        <v>0</v>
      </c>
      <c r="T43" s="158">
        <v>0</v>
      </c>
      <c r="U43" s="170">
        <v>0</v>
      </c>
      <c r="V43" s="171">
        <v>0</v>
      </c>
      <c r="W43" s="172">
        <v>4.67050994628136</v>
      </c>
      <c r="X43" s="13"/>
      <c r="Y43" s="13"/>
      <c r="Z43" s="162">
        <f t="shared" si="3"/>
        <v>4.643600962232227</v>
      </c>
      <c r="AB43" s="163">
        <v>0.0172499995678663</v>
      </c>
      <c r="AC43" s="163">
        <v>0.0167500004172325</v>
      </c>
      <c r="AD43" s="163">
        <v>0</v>
      </c>
      <c r="AE43" s="163">
        <v>0</v>
      </c>
      <c r="AF43" s="163">
        <v>0</v>
      </c>
      <c r="AG43" s="163"/>
    </row>
    <row r="44" spans="2:33" s="5" customFormat="1" ht="18" customHeight="1">
      <c r="B44" s="164" t="s">
        <v>110</v>
      </c>
      <c r="C44" s="165">
        <v>24</v>
      </c>
      <c r="D44" s="166" t="s">
        <v>3</v>
      </c>
      <c r="E44" s="167">
        <v>313.412200927734</v>
      </c>
      <c r="F44" s="158">
        <v>309.746032714844</v>
      </c>
      <c r="G44" s="158">
        <v>3.6661710739135698</v>
      </c>
      <c r="H44" s="158">
        <v>68.553092956543</v>
      </c>
      <c r="I44" s="158">
        <v>54.1197662353516</v>
      </c>
      <c r="J44" s="158">
        <f t="shared" si="0"/>
        <v>14.4333267211914</v>
      </c>
      <c r="K44" s="158">
        <v>7.89548859479531</v>
      </c>
      <c r="L44" s="168">
        <v>3.72771678093151</v>
      </c>
      <c r="M44" s="169">
        <v>0</v>
      </c>
      <c r="N44" s="158">
        <v>0</v>
      </c>
      <c r="O44" s="155">
        <f t="shared" si="1"/>
        <v>0</v>
      </c>
      <c r="P44" s="158">
        <v>0.0115000000223517</v>
      </c>
      <c r="Q44" s="158">
        <v>0.00950000062584877</v>
      </c>
      <c r="R44" s="156">
        <f t="shared" si="2"/>
        <v>0.00199999939650293</v>
      </c>
      <c r="S44" s="157">
        <v>0</v>
      </c>
      <c r="T44" s="158">
        <v>0</v>
      </c>
      <c r="U44" s="170">
        <v>0</v>
      </c>
      <c r="V44" s="171">
        <v>0</v>
      </c>
      <c r="W44" s="172">
        <v>4.74877374338719</v>
      </c>
      <c r="X44" s="13"/>
      <c r="Y44" s="13"/>
      <c r="Z44" s="162">
        <f t="shared" si="3"/>
        <v>4.721992861058755</v>
      </c>
      <c r="AB44" s="163">
        <v>0.0115000000223517</v>
      </c>
      <c r="AC44" s="163">
        <v>0.00950000062584877</v>
      </c>
      <c r="AD44" s="163">
        <v>0</v>
      </c>
      <c r="AE44" s="163">
        <v>0</v>
      </c>
      <c r="AF44" s="163">
        <v>0</v>
      </c>
      <c r="AG44" s="163"/>
    </row>
    <row r="45" spans="2:33" s="5" customFormat="1" ht="18" customHeight="1">
      <c r="B45" s="164" t="s">
        <v>111</v>
      </c>
      <c r="C45" s="165">
        <v>24</v>
      </c>
      <c r="D45" s="166" t="s">
        <v>3</v>
      </c>
      <c r="E45" s="167">
        <v>356.389923095703</v>
      </c>
      <c r="F45" s="158">
        <v>352.367645263672</v>
      </c>
      <c r="G45" s="158">
        <v>4.02227783203125</v>
      </c>
      <c r="H45" s="158">
        <v>67.5514068603516</v>
      </c>
      <c r="I45" s="158">
        <v>52.6487350463867</v>
      </c>
      <c r="J45" s="158">
        <f t="shared" si="0"/>
        <v>14.902671813964908</v>
      </c>
      <c r="K45" s="158">
        <v>7.7474994514233</v>
      </c>
      <c r="L45" s="168">
        <v>3.92318894514945</v>
      </c>
      <c r="M45" s="169">
        <v>0</v>
      </c>
      <c r="N45" s="158">
        <v>0</v>
      </c>
      <c r="O45" s="155">
        <f t="shared" si="1"/>
        <v>0</v>
      </c>
      <c r="P45" s="158">
        <v>0.0207500010728836</v>
      </c>
      <c r="Q45" s="158">
        <v>0.0235000010579824</v>
      </c>
      <c r="R45" s="156">
        <f t="shared" si="2"/>
        <v>-0.0027499999850988006</v>
      </c>
      <c r="S45" s="157">
        <v>0</v>
      </c>
      <c r="T45" s="158">
        <v>0</v>
      </c>
      <c r="U45" s="170">
        <v>0</v>
      </c>
      <c r="V45" s="171">
        <v>0</v>
      </c>
      <c r="W45" s="172">
        <v>5.55064783654833</v>
      </c>
      <c r="X45" s="13"/>
      <c r="Y45" s="13"/>
      <c r="Z45" s="162">
        <f t="shared" si="3"/>
        <v>5.52292990156101</v>
      </c>
      <c r="AB45" s="163">
        <v>0.0207500010728836</v>
      </c>
      <c r="AC45" s="163">
        <v>0.0235000010579824</v>
      </c>
      <c r="AD45" s="163">
        <v>0</v>
      </c>
      <c r="AE45" s="163">
        <v>0</v>
      </c>
      <c r="AF45" s="163">
        <v>0</v>
      </c>
      <c r="AG45" s="163"/>
    </row>
    <row r="46" spans="2:33" s="5" customFormat="1" ht="18" customHeight="1">
      <c r="B46" s="164" t="s">
        <v>112</v>
      </c>
      <c r="C46" s="165">
        <v>24</v>
      </c>
      <c r="D46" s="166" t="s">
        <v>3</v>
      </c>
      <c r="E46" s="167">
        <v>367.584777832031</v>
      </c>
      <c r="F46" s="158">
        <v>363.449340820313</v>
      </c>
      <c r="G46" s="158">
        <v>4.13541889190674</v>
      </c>
      <c r="H46" s="158">
        <v>66.8331985473633</v>
      </c>
      <c r="I46" s="158">
        <v>52.2710304260254</v>
      </c>
      <c r="J46" s="158">
        <f t="shared" si="0"/>
        <v>14.562168121337898</v>
      </c>
      <c r="K46" s="158">
        <v>7.67368782700346</v>
      </c>
      <c r="L46" s="168">
        <v>3.96235789405561</v>
      </c>
      <c r="M46" s="169">
        <v>0</v>
      </c>
      <c r="N46" s="158">
        <v>0</v>
      </c>
      <c r="O46" s="155">
        <f t="shared" si="1"/>
        <v>0</v>
      </c>
      <c r="P46" s="158">
        <v>0.031750001013279</v>
      </c>
      <c r="Q46" s="158">
        <v>0.0302499998360872</v>
      </c>
      <c r="R46" s="156">
        <f t="shared" si="2"/>
        <v>0.0015000011771918037</v>
      </c>
      <c r="S46" s="157">
        <v>0</v>
      </c>
      <c r="T46" s="158">
        <v>0</v>
      </c>
      <c r="U46" s="170">
        <v>0</v>
      </c>
      <c r="V46" s="171">
        <v>0</v>
      </c>
      <c r="W46" s="172">
        <v>5.59657945939984</v>
      </c>
      <c r="X46" s="13"/>
      <c r="Y46" s="13"/>
      <c r="Z46" s="162">
        <f t="shared" si="3"/>
        <v>5.568994887499098</v>
      </c>
      <c r="AB46" s="163">
        <v>0.031750001013279</v>
      </c>
      <c r="AC46" s="163">
        <v>0.0302499998360872</v>
      </c>
      <c r="AD46" s="163">
        <v>0</v>
      </c>
      <c r="AE46" s="163">
        <v>0</v>
      </c>
      <c r="AF46" s="163">
        <v>0</v>
      </c>
      <c r="AG46" s="163"/>
    </row>
    <row r="47" spans="2:33" s="5" customFormat="1" ht="18" customHeight="1">
      <c r="B47" s="164" t="s">
        <v>113</v>
      </c>
      <c r="C47" s="165">
        <v>24</v>
      </c>
      <c r="D47" s="166" t="s">
        <v>3</v>
      </c>
      <c r="E47" s="167">
        <v>345.828094482422</v>
      </c>
      <c r="F47" s="158">
        <v>341.918060302734</v>
      </c>
      <c r="G47" s="158">
        <v>3.91002655029297</v>
      </c>
      <c r="H47" s="158">
        <v>66.1649017333984</v>
      </c>
      <c r="I47" s="158">
        <v>51.4125938415527</v>
      </c>
      <c r="J47" s="158">
        <f t="shared" si="0"/>
        <v>14.752307891845696</v>
      </c>
      <c r="K47" s="158">
        <v>7.7094020507904</v>
      </c>
      <c r="L47" s="168">
        <v>3.88816669964334</v>
      </c>
      <c r="M47" s="169">
        <v>0</v>
      </c>
      <c r="N47" s="158">
        <v>0</v>
      </c>
      <c r="O47" s="155">
        <f t="shared" si="1"/>
        <v>0</v>
      </c>
      <c r="P47" s="158">
        <v>0.016499999910593</v>
      </c>
      <c r="Q47" s="158">
        <v>0.010499999858439</v>
      </c>
      <c r="R47" s="156">
        <f t="shared" si="2"/>
        <v>0.006000000052154002</v>
      </c>
      <c r="S47" s="157">
        <v>0</v>
      </c>
      <c r="T47" s="158">
        <v>0</v>
      </c>
      <c r="U47" s="170">
        <v>0</v>
      </c>
      <c r="V47" s="171">
        <v>0</v>
      </c>
      <c r="W47" s="172">
        <v>5.32919576770086</v>
      </c>
      <c r="X47" s="13"/>
      <c r="Y47" s="13"/>
      <c r="Z47" s="162">
        <f t="shared" si="3"/>
        <v>5.3027875266418825</v>
      </c>
      <c r="AB47" s="163">
        <v>0.016499999910593</v>
      </c>
      <c r="AC47" s="163">
        <v>0.010499999858439</v>
      </c>
      <c r="AD47" s="163">
        <v>0</v>
      </c>
      <c r="AE47" s="163">
        <v>0</v>
      </c>
      <c r="AF47" s="163">
        <v>0</v>
      </c>
      <c r="AG47" s="163"/>
    </row>
    <row r="48" spans="2:33" s="5" customFormat="1" ht="18" customHeight="1">
      <c r="B48" s="164" t="s">
        <v>114</v>
      </c>
      <c r="C48" s="165">
        <v>24</v>
      </c>
      <c r="D48" s="166" t="s">
        <v>3</v>
      </c>
      <c r="E48" s="167">
        <v>314.452697753906</v>
      </c>
      <c r="F48" s="158">
        <v>310.8447265625</v>
      </c>
      <c r="G48" s="158">
        <v>3.60799789428711</v>
      </c>
      <c r="H48" s="158">
        <v>66.2851638793945</v>
      </c>
      <c r="I48" s="158">
        <v>52.7608757019043</v>
      </c>
      <c r="J48" s="158">
        <f t="shared" si="0"/>
        <v>13.524288177490206</v>
      </c>
      <c r="K48" s="158">
        <v>7.81389472188384</v>
      </c>
      <c r="L48" s="168">
        <v>3.80602520052983</v>
      </c>
      <c r="M48" s="169">
        <v>0</v>
      </c>
      <c r="N48" s="158">
        <v>0</v>
      </c>
      <c r="O48" s="155">
        <f t="shared" si="1"/>
        <v>0</v>
      </c>
      <c r="P48" s="158">
        <v>0.0135000003501773</v>
      </c>
      <c r="Q48" s="158">
        <v>0.0125000001862645</v>
      </c>
      <c r="R48" s="156">
        <f t="shared" si="2"/>
        <v>0.0010000001639128009</v>
      </c>
      <c r="S48" s="157">
        <v>0</v>
      </c>
      <c r="T48" s="158">
        <v>0</v>
      </c>
      <c r="U48" s="170">
        <v>0</v>
      </c>
      <c r="V48" s="171">
        <v>0</v>
      </c>
      <c r="W48" s="172">
        <v>4.46849672480232</v>
      </c>
      <c r="X48" s="13"/>
      <c r="Y48" s="13"/>
      <c r="Z48" s="162">
        <f t="shared" si="3"/>
        <v>4.443108622178876</v>
      </c>
      <c r="AB48" s="163">
        <v>0.0135000003501773</v>
      </c>
      <c r="AC48" s="163">
        <v>0.0125000001862645</v>
      </c>
      <c r="AD48" s="163">
        <v>0</v>
      </c>
      <c r="AE48" s="163">
        <v>0</v>
      </c>
      <c r="AF48" s="163">
        <v>0</v>
      </c>
      <c r="AG48" s="163"/>
    </row>
    <row r="49" spans="2:33" s="5" customFormat="1" ht="18" customHeight="1">
      <c r="B49" s="164" t="s">
        <v>115</v>
      </c>
      <c r="C49" s="165">
        <v>24</v>
      </c>
      <c r="D49" s="166" t="s">
        <v>3</v>
      </c>
      <c r="E49" s="167">
        <v>330.499694824219</v>
      </c>
      <c r="F49" s="158">
        <v>326.770660400391</v>
      </c>
      <c r="G49" s="158">
        <v>3.72905349731445</v>
      </c>
      <c r="H49" s="158">
        <v>65.6688003540039</v>
      </c>
      <c r="I49" s="158">
        <v>52.0070304870605</v>
      </c>
      <c r="J49" s="158">
        <f t="shared" si="0"/>
        <v>13.66176986694341</v>
      </c>
      <c r="K49" s="158">
        <v>7.78464807902469</v>
      </c>
      <c r="L49" s="168">
        <v>3.8675380278372</v>
      </c>
      <c r="M49" s="169">
        <v>0</v>
      </c>
      <c r="N49" s="158">
        <v>0</v>
      </c>
      <c r="O49" s="155">
        <f t="shared" si="1"/>
        <v>0</v>
      </c>
      <c r="P49" s="158">
        <v>0.00675000017508864</v>
      </c>
      <c r="Q49" s="158">
        <v>0.00549999997019768</v>
      </c>
      <c r="R49" s="156">
        <f t="shared" si="2"/>
        <v>0.0012500002048909595</v>
      </c>
      <c r="S49" s="157">
        <v>0</v>
      </c>
      <c r="T49" s="158">
        <v>0</v>
      </c>
      <c r="U49" s="170">
        <v>0</v>
      </c>
      <c r="V49" s="171">
        <v>0</v>
      </c>
      <c r="W49" s="172">
        <v>4.73503033707337</v>
      </c>
      <c r="X49" s="13"/>
      <c r="Y49" s="13"/>
      <c r="Z49" s="162">
        <f t="shared" si="3"/>
        <v>4.709146778750828</v>
      </c>
      <c r="AB49" s="163">
        <v>0.00675000017508864</v>
      </c>
      <c r="AC49" s="163">
        <v>0.00549999997019768</v>
      </c>
      <c r="AD49" s="163">
        <v>0</v>
      </c>
      <c r="AE49" s="163">
        <v>0</v>
      </c>
      <c r="AF49" s="163">
        <v>0</v>
      </c>
      <c r="AG49" s="163"/>
    </row>
    <row r="50" spans="2:33" s="5" customFormat="1" ht="18" customHeight="1">
      <c r="B50" s="164" t="s">
        <v>116</v>
      </c>
      <c r="C50" s="165">
        <v>24</v>
      </c>
      <c r="D50" s="166" t="s">
        <v>3</v>
      </c>
      <c r="E50" s="167">
        <v>336.145935058594</v>
      </c>
      <c r="F50" s="158">
        <v>332.288635253906</v>
      </c>
      <c r="G50" s="158">
        <v>3.85729503631592</v>
      </c>
      <c r="H50" s="158">
        <v>66.4749069213867</v>
      </c>
      <c r="I50" s="158">
        <v>52.8849868774414</v>
      </c>
      <c r="J50" s="158">
        <f t="shared" si="0"/>
        <v>13.589920043945305</v>
      </c>
      <c r="K50" s="158">
        <v>7.84291161701339</v>
      </c>
      <c r="L50" s="168">
        <v>3.84191781309624</v>
      </c>
      <c r="M50" s="169">
        <v>0</v>
      </c>
      <c r="N50" s="158">
        <v>0</v>
      </c>
      <c r="O50" s="155">
        <f t="shared" si="1"/>
        <v>0</v>
      </c>
      <c r="P50" s="158">
        <v>0.016499999910593</v>
      </c>
      <c r="Q50" s="158">
        <v>0.0150000005960464</v>
      </c>
      <c r="R50" s="156">
        <f t="shared" si="2"/>
        <v>0.0014999993145466024</v>
      </c>
      <c r="S50" s="157">
        <v>0</v>
      </c>
      <c r="T50" s="158">
        <v>0</v>
      </c>
      <c r="U50" s="170">
        <v>0</v>
      </c>
      <c r="V50" s="171">
        <v>0</v>
      </c>
      <c r="W50" s="172">
        <v>4.79928285717748</v>
      </c>
      <c r="X50" s="13"/>
      <c r="Y50" s="13"/>
      <c r="Z50" s="162">
        <f t="shared" si="3"/>
        <v>4.772189630096804</v>
      </c>
      <c r="AB50" s="163">
        <v>0.016499999910593</v>
      </c>
      <c r="AC50" s="163">
        <v>0.0150000005960464</v>
      </c>
      <c r="AD50" s="163">
        <v>0</v>
      </c>
      <c r="AE50" s="163">
        <v>0</v>
      </c>
      <c r="AF50" s="163">
        <v>0</v>
      </c>
      <c r="AG50" s="163"/>
    </row>
    <row r="51" spans="2:33" s="5" customFormat="1" ht="18" customHeight="1">
      <c r="B51" s="173" t="s">
        <v>117</v>
      </c>
      <c r="C51" s="174">
        <v>24</v>
      </c>
      <c r="D51" s="175" t="s">
        <v>3</v>
      </c>
      <c r="E51" s="176">
        <v>329.301788330078</v>
      </c>
      <c r="F51" s="177">
        <v>325.540100097656</v>
      </c>
      <c r="G51" s="177">
        <v>3.76169967651367</v>
      </c>
      <c r="H51" s="177">
        <v>67.9001235961914</v>
      </c>
      <c r="I51" s="177">
        <v>54.1191711425781</v>
      </c>
      <c r="J51" s="177">
        <f t="shared" si="0"/>
        <v>13.78095245361331</v>
      </c>
      <c r="K51" s="177">
        <v>7.92867620135484</v>
      </c>
      <c r="L51" s="178">
        <v>3.73513799727662</v>
      </c>
      <c r="M51" s="169">
        <v>0</v>
      </c>
      <c r="N51" s="158">
        <v>0</v>
      </c>
      <c r="O51" s="155">
        <f t="shared" si="1"/>
        <v>0</v>
      </c>
      <c r="P51" s="158">
        <v>0.0155000006780028</v>
      </c>
      <c r="Q51" s="158">
        <v>0.0137499999254942</v>
      </c>
      <c r="R51" s="156">
        <f t="shared" si="2"/>
        <v>0.0017500007525086004</v>
      </c>
      <c r="S51" s="170">
        <v>0</v>
      </c>
      <c r="T51" s="177">
        <v>0</v>
      </c>
      <c r="U51" s="170">
        <v>0</v>
      </c>
      <c r="V51" s="171">
        <v>0</v>
      </c>
      <c r="W51" s="172">
        <v>4.76983120394286</v>
      </c>
      <c r="X51" s="13"/>
      <c r="Y51" s="13"/>
      <c r="Z51" s="162">
        <f t="shared" si="3"/>
        <v>4.741671737102106</v>
      </c>
      <c r="AB51" s="163">
        <v>0.0155000006780028</v>
      </c>
      <c r="AC51" s="163">
        <v>0.0137499999254942</v>
      </c>
      <c r="AD51" s="163">
        <v>0</v>
      </c>
      <c r="AE51" s="163">
        <v>0</v>
      </c>
      <c r="AF51" s="163">
        <v>0</v>
      </c>
      <c r="AG51" s="163"/>
    </row>
    <row r="52" spans="2:33" s="5" customFormat="1" ht="18" customHeight="1">
      <c r="B52" s="164" t="s">
        <v>118</v>
      </c>
      <c r="C52" s="165">
        <v>24</v>
      </c>
      <c r="D52" s="166" t="s">
        <v>3</v>
      </c>
      <c r="E52" s="167">
        <v>323.551940917969</v>
      </c>
      <c r="F52" s="158">
        <v>319.915496826172</v>
      </c>
      <c r="G52" s="158">
        <v>3.63645648956299</v>
      </c>
      <c r="H52" s="158">
        <v>70.0123596191406</v>
      </c>
      <c r="I52" s="158">
        <v>54.2676010131836</v>
      </c>
      <c r="J52" s="158">
        <f t="shared" si="0"/>
        <v>15.744758605956996</v>
      </c>
      <c r="K52" s="158">
        <v>7.69750379270917</v>
      </c>
      <c r="L52" s="168">
        <v>3.88117003035942</v>
      </c>
      <c r="M52" s="169">
        <v>0</v>
      </c>
      <c r="N52" s="158">
        <v>0</v>
      </c>
      <c r="O52" s="155">
        <f t="shared" si="1"/>
        <v>0</v>
      </c>
      <c r="P52" s="158">
        <v>0.0187500007450581</v>
      </c>
      <c r="Q52" s="158">
        <v>0.0135000003501773</v>
      </c>
      <c r="R52" s="156">
        <f t="shared" si="2"/>
        <v>0.005250000394880801</v>
      </c>
      <c r="S52" s="157">
        <v>0</v>
      </c>
      <c r="T52" s="158">
        <v>0</v>
      </c>
      <c r="U52" s="170">
        <v>0</v>
      </c>
      <c r="V52" s="171">
        <v>0</v>
      </c>
      <c r="W52" s="172">
        <v>5.31762676069544</v>
      </c>
      <c r="X52" s="13"/>
      <c r="Y52" s="13"/>
      <c r="Z52" s="162">
        <f t="shared" si="3"/>
        <v>5.291588303322669</v>
      </c>
      <c r="AB52" s="163">
        <v>0.0187500007450581</v>
      </c>
      <c r="AC52" s="163">
        <v>0.0135000003501773</v>
      </c>
      <c r="AD52" s="163">
        <v>0</v>
      </c>
      <c r="AE52" s="163">
        <v>0</v>
      </c>
      <c r="AF52" s="163">
        <v>0</v>
      </c>
      <c r="AG52" s="163"/>
    </row>
    <row r="53" spans="2:33" s="5" customFormat="1" ht="18" customHeight="1">
      <c r="B53" s="164" t="s">
        <v>119</v>
      </c>
      <c r="C53" s="165">
        <v>24</v>
      </c>
      <c r="D53" s="166" t="s">
        <v>3</v>
      </c>
      <c r="E53" s="167">
        <v>308.326416015625</v>
      </c>
      <c r="F53" s="158">
        <v>304.757263183594</v>
      </c>
      <c r="G53" s="158">
        <v>3.56915187835693</v>
      </c>
      <c r="H53" s="158">
        <v>72.1042633056641</v>
      </c>
      <c r="I53" s="158">
        <v>55.7260856628418</v>
      </c>
      <c r="J53" s="158">
        <f t="shared" si="0"/>
        <v>16.37817764282231</v>
      </c>
      <c r="K53" s="158">
        <v>7.57548282856277</v>
      </c>
      <c r="L53" s="168">
        <v>3.75044235661894</v>
      </c>
      <c r="M53" s="169">
        <v>0</v>
      </c>
      <c r="N53" s="158">
        <v>0</v>
      </c>
      <c r="O53" s="155">
        <f t="shared" si="1"/>
        <v>0</v>
      </c>
      <c r="P53" s="158">
        <v>0.0339999981224537</v>
      </c>
      <c r="Q53" s="158">
        <v>0.0307500008493662</v>
      </c>
      <c r="R53" s="156">
        <f t="shared" si="2"/>
        <v>0.003249997273087505</v>
      </c>
      <c r="S53" s="157">
        <v>0</v>
      </c>
      <c r="T53" s="158">
        <v>0</v>
      </c>
      <c r="U53" s="170">
        <v>0</v>
      </c>
      <c r="V53" s="171">
        <v>0</v>
      </c>
      <c r="W53" s="172">
        <v>5.27399982799713</v>
      </c>
      <c r="X53" s="13"/>
      <c r="Y53" s="13"/>
      <c r="Z53" s="162">
        <f t="shared" si="3"/>
        <v>5.248719729940177</v>
      </c>
      <c r="AB53" s="163">
        <v>0.0339999981224537</v>
      </c>
      <c r="AC53" s="163">
        <v>0.0307500008493662</v>
      </c>
      <c r="AD53" s="163">
        <v>0</v>
      </c>
      <c r="AE53" s="163">
        <v>0</v>
      </c>
      <c r="AF53" s="163">
        <v>0</v>
      </c>
      <c r="AG53" s="163"/>
    </row>
    <row r="54" spans="2:33" s="5" customFormat="1" ht="18" customHeight="1">
      <c r="B54" s="173" t="s">
        <v>120</v>
      </c>
      <c r="C54" s="174">
        <v>24</v>
      </c>
      <c r="D54" s="175" t="s">
        <v>3</v>
      </c>
      <c r="E54" s="176">
        <v>353.997253417969</v>
      </c>
      <c r="F54" s="177">
        <v>350.022644042969</v>
      </c>
      <c r="G54" s="177">
        <v>3.97461318969727</v>
      </c>
      <c r="H54" s="177">
        <v>67.623420715332</v>
      </c>
      <c r="I54" s="177">
        <v>52.8861198425293</v>
      </c>
      <c r="J54" s="177">
        <f t="shared" si="0"/>
        <v>14.737300872802706</v>
      </c>
      <c r="K54" s="177">
        <v>7.15554774032107</v>
      </c>
      <c r="L54" s="178">
        <v>3.83147857465763</v>
      </c>
      <c r="M54" s="169">
        <v>0</v>
      </c>
      <c r="N54" s="158">
        <v>0</v>
      </c>
      <c r="O54" s="155">
        <f t="shared" si="1"/>
        <v>0</v>
      </c>
      <c r="P54" s="158">
        <v>0.0237499997019768</v>
      </c>
      <c r="Q54" s="158">
        <v>0.0237499997019768</v>
      </c>
      <c r="R54" s="156">
        <f t="shared" si="2"/>
        <v>0</v>
      </c>
      <c r="S54" s="170">
        <v>0</v>
      </c>
      <c r="T54" s="177">
        <v>0</v>
      </c>
      <c r="U54" s="170">
        <v>0</v>
      </c>
      <c r="V54" s="171">
        <v>0</v>
      </c>
      <c r="W54" s="172">
        <v>5.45141586911613</v>
      </c>
      <c r="X54" s="13"/>
      <c r="Y54" s="13"/>
      <c r="Z54" s="162">
        <f t="shared" si="3"/>
        <v>5.427165699499888</v>
      </c>
      <c r="AB54" s="163">
        <v>0.0237499997019768</v>
      </c>
      <c r="AC54" s="163">
        <v>0.0237499997019768</v>
      </c>
      <c r="AD54" s="163">
        <v>0</v>
      </c>
      <c r="AE54" s="163">
        <v>0</v>
      </c>
      <c r="AF54" s="163">
        <v>0</v>
      </c>
      <c r="AG54" s="163"/>
    </row>
    <row r="55" spans="2:33" s="5" customFormat="1" ht="18" customHeight="1">
      <c r="B55" s="164" t="s">
        <v>121</v>
      </c>
      <c r="C55" s="165">
        <v>24</v>
      </c>
      <c r="D55" s="166" t="s">
        <v>3</v>
      </c>
      <c r="E55" s="167">
        <v>349.468536376953</v>
      </c>
      <c r="F55" s="158">
        <v>345.569061279297</v>
      </c>
      <c r="G55" s="158">
        <v>3.89948654174805</v>
      </c>
      <c r="H55" s="158">
        <v>67.1813888549805</v>
      </c>
      <c r="I55" s="158">
        <v>53.0834426879883</v>
      </c>
      <c r="J55" s="158">
        <f t="shared" si="0"/>
        <v>14.097946166992195</v>
      </c>
      <c r="K55" s="158">
        <v>7.32480435143523</v>
      </c>
      <c r="L55" s="168">
        <v>3.70408437029019</v>
      </c>
      <c r="M55" s="169">
        <v>0</v>
      </c>
      <c r="N55" s="158">
        <v>0</v>
      </c>
      <c r="O55" s="155">
        <f t="shared" si="1"/>
        <v>0</v>
      </c>
      <c r="P55" s="158">
        <v>0.0549999997019768</v>
      </c>
      <c r="Q55" s="158">
        <v>0.0445000007748604</v>
      </c>
      <c r="R55" s="156">
        <f t="shared" si="2"/>
        <v>0.010499998927116394</v>
      </c>
      <c r="S55" s="157">
        <v>0</v>
      </c>
      <c r="T55" s="158">
        <v>0</v>
      </c>
      <c r="U55" s="170">
        <v>0</v>
      </c>
      <c r="V55" s="171">
        <v>0</v>
      </c>
      <c r="W55" s="172">
        <v>5.15964227794656</v>
      </c>
      <c r="X55" s="13"/>
      <c r="Y55" s="13"/>
      <c r="Z55" s="162">
        <f t="shared" si="3"/>
        <v>5.1337861757595</v>
      </c>
      <c r="AB55" s="163">
        <v>0.0549999997019768</v>
      </c>
      <c r="AC55" s="163">
        <v>0.0445000007748604</v>
      </c>
      <c r="AD55" s="163">
        <v>0</v>
      </c>
      <c r="AE55" s="163">
        <v>0</v>
      </c>
      <c r="AF55" s="163">
        <v>0</v>
      </c>
      <c r="AG55" s="163"/>
    </row>
    <row r="56" spans="2:33" s="5" customFormat="1" ht="18" customHeight="1">
      <c r="B56" s="164" t="s">
        <v>122</v>
      </c>
      <c r="C56" s="165">
        <v>24</v>
      </c>
      <c r="D56" s="166" t="s">
        <v>3</v>
      </c>
      <c r="E56" s="167">
        <v>314.644744873047</v>
      </c>
      <c r="F56" s="158">
        <v>310.931274414063</v>
      </c>
      <c r="G56" s="158">
        <v>3.71348857879639</v>
      </c>
      <c r="H56" s="158">
        <v>67.8917617797852</v>
      </c>
      <c r="I56" s="158">
        <v>55.5440139770508</v>
      </c>
      <c r="J56" s="158">
        <f t="shared" si="0"/>
        <v>12.347747802734396</v>
      </c>
      <c r="K56" s="158">
        <v>7.49625936873451</v>
      </c>
      <c r="L56" s="168">
        <v>3.58427974237659</v>
      </c>
      <c r="M56" s="169">
        <v>0</v>
      </c>
      <c r="N56" s="158">
        <v>0</v>
      </c>
      <c r="O56" s="155">
        <f t="shared" si="1"/>
        <v>0</v>
      </c>
      <c r="P56" s="158">
        <v>0.0667499974370003</v>
      </c>
      <c r="Q56" s="158">
        <v>0.0379999987781048</v>
      </c>
      <c r="R56" s="156">
        <f t="shared" si="2"/>
        <v>0.0287499986588955</v>
      </c>
      <c r="S56" s="157">
        <v>0</v>
      </c>
      <c r="T56" s="158">
        <v>0</v>
      </c>
      <c r="U56" s="170">
        <v>0</v>
      </c>
      <c r="V56" s="171">
        <v>0</v>
      </c>
      <c r="W56" s="172">
        <v>4.11658525307472</v>
      </c>
      <c r="X56" s="13"/>
      <c r="Y56" s="13"/>
      <c r="Z56" s="162">
        <f t="shared" si="3"/>
        <v>4.091415012225262</v>
      </c>
      <c r="AB56" s="163">
        <v>0.0667499974370003</v>
      </c>
      <c r="AC56" s="163">
        <v>0.0379999987781048</v>
      </c>
      <c r="AD56" s="163">
        <v>0</v>
      </c>
      <c r="AE56" s="163">
        <v>0</v>
      </c>
      <c r="AF56" s="163">
        <v>0</v>
      </c>
      <c r="AG56" s="163"/>
    </row>
    <row r="57" spans="2:33" s="5" customFormat="1" ht="18" customHeight="1">
      <c r="B57" s="164" t="s">
        <v>123</v>
      </c>
      <c r="C57" s="165">
        <v>24</v>
      </c>
      <c r="D57" s="166" t="s">
        <v>3</v>
      </c>
      <c r="E57" s="167">
        <v>262.559600830078</v>
      </c>
      <c r="F57" s="158">
        <v>259.341430664063</v>
      </c>
      <c r="G57" s="158">
        <v>3.2181510925293</v>
      </c>
      <c r="H57" s="158">
        <v>67.9059829711914</v>
      </c>
      <c r="I57" s="158">
        <v>58.2421913146973</v>
      </c>
      <c r="J57" s="158">
        <f t="shared" si="0"/>
        <v>9.663791656494105</v>
      </c>
      <c r="K57" s="158">
        <v>7.58468307031673</v>
      </c>
      <c r="L57" s="168">
        <v>3.61089309941959</v>
      </c>
      <c r="M57" s="169">
        <v>0</v>
      </c>
      <c r="N57" s="158">
        <v>0</v>
      </c>
      <c r="O57" s="155">
        <f t="shared" si="1"/>
        <v>0</v>
      </c>
      <c r="P57" s="158">
        <v>0.0412500016391277</v>
      </c>
      <c r="Q57" s="158">
        <v>0.03125</v>
      </c>
      <c r="R57" s="156">
        <f t="shared" si="2"/>
        <v>0.010000001639127697</v>
      </c>
      <c r="S57" s="157">
        <v>0</v>
      </c>
      <c r="T57" s="158">
        <v>0</v>
      </c>
      <c r="U57" s="170">
        <v>0</v>
      </c>
      <c r="V57" s="171">
        <v>0</v>
      </c>
      <c r="W57" s="172">
        <v>2.74600506147751</v>
      </c>
      <c r="X57" s="13"/>
      <c r="Y57" s="13"/>
      <c r="Z57" s="162">
        <f t="shared" si="3"/>
        <v>2.7247545623264298</v>
      </c>
      <c r="AB57" s="163">
        <v>0.0412500016391277</v>
      </c>
      <c r="AC57" s="163">
        <v>0.03125</v>
      </c>
      <c r="AD57" s="163">
        <v>0</v>
      </c>
      <c r="AE57" s="163">
        <v>0</v>
      </c>
      <c r="AF57" s="163">
        <v>0</v>
      </c>
      <c r="AG57" s="163"/>
    </row>
    <row r="58" spans="2:33" s="5" customFormat="1" ht="18" customHeight="1">
      <c r="B58" s="164" t="s">
        <v>124</v>
      </c>
      <c r="C58" s="165">
        <v>24</v>
      </c>
      <c r="D58" s="166" t="s">
        <v>3</v>
      </c>
      <c r="E58" s="167">
        <v>264.383697509766</v>
      </c>
      <c r="F58" s="158">
        <v>261.198516845703</v>
      </c>
      <c r="G58" s="158">
        <v>3.18517398834229</v>
      </c>
      <c r="H58" s="158">
        <v>67.8774032592773</v>
      </c>
      <c r="I58" s="158">
        <v>57.9801483154297</v>
      </c>
      <c r="J58" s="158">
        <f t="shared" si="0"/>
        <v>9.8972549438476</v>
      </c>
      <c r="K58" s="158">
        <v>7.59960208558348</v>
      </c>
      <c r="L58" s="168">
        <v>3.57496979304275</v>
      </c>
      <c r="M58" s="169">
        <v>0</v>
      </c>
      <c r="N58" s="158">
        <v>0</v>
      </c>
      <c r="O58" s="155">
        <f t="shared" si="1"/>
        <v>0</v>
      </c>
      <c r="P58" s="158">
        <v>0.0722500011324883</v>
      </c>
      <c r="Q58" s="158">
        <v>0.0604999996721745</v>
      </c>
      <c r="R58" s="156">
        <f t="shared" si="2"/>
        <v>0.011750001460313804</v>
      </c>
      <c r="S58" s="157">
        <v>0</v>
      </c>
      <c r="T58" s="158">
        <v>0</v>
      </c>
      <c r="U58" s="170">
        <v>0</v>
      </c>
      <c r="V58" s="171">
        <v>0</v>
      </c>
      <c r="W58" s="172">
        <v>2.82307619623483</v>
      </c>
      <c r="X58" s="13"/>
      <c r="Y58" s="13"/>
      <c r="Z58" s="162">
        <f t="shared" si="3"/>
        <v>2.8013501045650493</v>
      </c>
      <c r="AB58" s="163">
        <v>0.0722500011324883</v>
      </c>
      <c r="AC58" s="163">
        <v>0.0604999996721745</v>
      </c>
      <c r="AD58" s="163">
        <v>0</v>
      </c>
      <c r="AE58" s="163">
        <v>0</v>
      </c>
      <c r="AF58" s="163">
        <v>0</v>
      </c>
      <c r="AG58" s="163"/>
    </row>
    <row r="59" spans="2:33" s="5" customFormat="1" ht="18" customHeight="1" thickBot="1">
      <c r="B59" s="164" t="s">
        <v>125</v>
      </c>
      <c r="C59" s="165">
        <v>24</v>
      </c>
      <c r="D59" s="166" t="s">
        <v>3</v>
      </c>
      <c r="E59" s="167">
        <v>266.559051513672</v>
      </c>
      <c r="F59" s="158">
        <v>263.384338378906</v>
      </c>
      <c r="G59" s="158">
        <v>3.17470550537109</v>
      </c>
      <c r="H59" s="158">
        <v>68.3033905029297</v>
      </c>
      <c r="I59" s="158">
        <v>57.756462097168</v>
      </c>
      <c r="J59" s="158">
        <f t="shared" si="0"/>
        <v>10.546928405761705</v>
      </c>
      <c r="K59" s="158">
        <v>7.61036558437591</v>
      </c>
      <c r="L59" s="168">
        <v>3.52169232780483</v>
      </c>
      <c r="M59" s="169">
        <v>0</v>
      </c>
      <c r="N59" s="158">
        <v>0</v>
      </c>
      <c r="O59" s="155">
        <f t="shared" si="1"/>
        <v>0</v>
      </c>
      <c r="P59" s="158">
        <v>0.0590000003576279</v>
      </c>
      <c r="Q59" s="158">
        <v>0.0547499991953373</v>
      </c>
      <c r="R59" s="156">
        <f t="shared" si="2"/>
        <v>0.004250001162290601</v>
      </c>
      <c r="S59" s="157">
        <v>0</v>
      </c>
      <c r="T59" s="158">
        <v>0</v>
      </c>
      <c r="U59" s="170">
        <v>0</v>
      </c>
      <c r="V59" s="171">
        <v>0</v>
      </c>
      <c r="W59" s="172">
        <v>3.01710568675228</v>
      </c>
      <c r="X59" s="13"/>
      <c r="Y59" s="13"/>
      <c r="Z59" s="162">
        <f t="shared" si="3"/>
        <v>2.9947394310599353</v>
      </c>
      <c r="AB59" s="163">
        <v>0.0590000003576279</v>
      </c>
      <c r="AC59" s="163">
        <v>0.0547499991953373</v>
      </c>
      <c r="AD59" s="163">
        <v>0</v>
      </c>
      <c r="AE59" s="163">
        <v>0</v>
      </c>
      <c r="AF59" s="163">
        <v>0</v>
      </c>
      <c r="AG59" s="163"/>
    </row>
    <row r="60" spans="2:33" s="5" customFormat="1" ht="18" customHeight="1" hidden="1">
      <c r="B60" s="173" t="s">
        <v>3</v>
      </c>
      <c r="C60" s="174" t="s">
        <v>3</v>
      </c>
      <c r="D60" s="175" t="s">
        <v>3</v>
      </c>
      <c r="E60" s="176" t="s">
        <v>3</v>
      </c>
      <c r="F60" s="177" t="s">
        <v>3</v>
      </c>
      <c r="G60" s="177" t="s">
        <v>3</v>
      </c>
      <c r="H60" s="177" t="s">
        <v>3</v>
      </c>
      <c r="I60" s="177" t="s">
        <v>3</v>
      </c>
      <c r="J60" s="177" t="str">
        <f t="shared" si="0"/>
        <v>-</v>
      </c>
      <c r="K60" s="177" t="s">
        <v>3</v>
      </c>
      <c r="L60" s="178" t="s">
        <v>3</v>
      </c>
      <c r="M60" s="169" t="s">
        <v>3</v>
      </c>
      <c r="N60" s="158" t="s">
        <v>3</v>
      </c>
      <c r="O60" s="155" t="str">
        <f t="shared" si="1"/>
        <v>-</v>
      </c>
      <c r="P60" s="158" t="s">
        <v>3</v>
      </c>
      <c r="Q60" s="158" t="s">
        <v>3</v>
      </c>
      <c r="R60" s="156" t="str">
        <f t="shared" si="2"/>
        <v>-</v>
      </c>
      <c r="S60" s="170" t="s">
        <v>3</v>
      </c>
      <c r="T60" s="177" t="s">
        <v>3</v>
      </c>
      <c r="U60" s="170" t="s">
        <v>3</v>
      </c>
      <c r="V60" s="171" t="s">
        <v>3</v>
      </c>
      <c r="W60" s="172" t="s">
        <v>3</v>
      </c>
      <c r="X60" s="13"/>
      <c r="Y60" s="13"/>
      <c r="Z60" s="162" t="e">
        <f t="shared" si="3"/>
        <v>#VALUE!</v>
      </c>
      <c r="AB60" s="163" t="s">
        <v>3</v>
      </c>
      <c r="AC60" s="163" t="s">
        <v>3</v>
      </c>
      <c r="AD60" s="163" t="s">
        <v>3</v>
      </c>
      <c r="AE60" s="163" t="s">
        <v>3</v>
      </c>
      <c r="AF60" s="163" t="s">
        <v>3</v>
      </c>
      <c r="AG60" s="163"/>
    </row>
    <row r="61" spans="2:33" s="5" customFormat="1" ht="18" customHeight="1" hidden="1">
      <c r="B61" s="164" t="s">
        <v>3</v>
      </c>
      <c r="C61" s="165" t="s">
        <v>3</v>
      </c>
      <c r="D61" s="166" t="s">
        <v>3</v>
      </c>
      <c r="E61" s="167" t="s">
        <v>3</v>
      </c>
      <c r="F61" s="158" t="s">
        <v>3</v>
      </c>
      <c r="G61" s="158" t="s">
        <v>3</v>
      </c>
      <c r="H61" s="158" t="s">
        <v>3</v>
      </c>
      <c r="I61" s="158" t="s">
        <v>3</v>
      </c>
      <c r="J61" s="158" t="str">
        <f t="shared" si="0"/>
        <v>-</v>
      </c>
      <c r="K61" s="158" t="s">
        <v>3</v>
      </c>
      <c r="L61" s="168" t="s">
        <v>3</v>
      </c>
      <c r="M61" s="169" t="s">
        <v>3</v>
      </c>
      <c r="N61" s="158" t="s">
        <v>3</v>
      </c>
      <c r="O61" s="155" t="str">
        <f t="shared" si="1"/>
        <v>-</v>
      </c>
      <c r="P61" s="158" t="s">
        <v>3</v>
      </c>
      <c r="Q61" s="158" t="s">
        <v>3</v>
      </c>
      <c r="R61" s="156" t="str">
        <f t="shared" si="2"/>
        <v>-</v>
      </c>
      <c r="S61" s="157" t="s">
        <v>3</v>
      </c>
      <c r="T61" s="158" t="s">
        <v>3</v>
      </c>
      <c r="U61" s="170" t="s">
        <v>3</v>
      </c>
      <c r="V61" s="171" t="s">
        <v>3</v>
      </c>
      <c r="W61" s="172" t="s">
        <v>3</v>
      </c>
      <c r="X61" s="13"/>
      <c r="Y61" s="13"/>
      <c r="Z61" s="162" t="e">
        <f t="shared" si="3"/>
        <v>#VALUE!</v>
      </c>
      <c r="AB61" s="163" t="s">
        <v>3</v>
      </c>
      <c r="AC61" s="163" t="s">
        <v>3</v>
      </c>
      <c r="AD61" s="163" t="s">
        <v>3</v>
      </c>
      <c r="AE61" s="163" t="s">
        <v>3</v>
      </c>
      <c r="AF61" s="163" t="s">
        <v>3</v>
      </c>
      <c r="AG61" s="163"/>
    </row>
    <row r="62" spans="2:33" s="5" customFormat="1" ht="18" customHeight="1" hidden="1">
      <c r="B62" s="164" t="s">
        <v>3</v>
      </c>
      <c r="C62" s="165" t="s">
        <v>3</v>
      </c>
      <c r="D62" s="166" t="s">
        <v>3</v>
      </c>
      <c r="E62" s="167" t="s">
        <v>3</v>
      </c>
      <c r="F62" s="158" t="s">
        <v>3</v>
      </c>
      <c r="G62" s="158" t="s">
        <v>3</v>
      </c>
      <c r="H62" s="158" t="s">
        <v>3</v>
      </c>
      <c r="I62" s="158" t="s">
        <v>3</v>
      </c>
      <c r="J62" s="158" t="str">
        <f aca="true" t="shared" si="4" ref="J62:J93">IF(AND(ISNUMBER(H62),ISNUMBER(I62)),H62-I62,"-")</f>
        <v>-</v>
      </c>
      <c r="K62" s="158" t="s">
        <v>3</v>
      </c>
      <c r="L62" s="168" t="s">
        <v>3</v>
      </c>
      <c r="M62" s="169" t="s">
        <v>3</v>
      </c>
      <c r="N62" s="158" t="s">
        <v>3</v>
      </c>
      <c r="O62" s="155" t="str">
        <f aca="true" t="shared" si="5" ref="O62:O93">IF(AND(ISNUMBER(M62),ISNUMBER(N62)),M62-N62,"-")</f>
        <v>-</v>
      </c>
      <c r="P62" s="158" t="s">
        <v>3</v>
      </c>
      <c r="Q62" s="158" t="s">
        <v>3</v>
      </c>
      <c r="R62" s="156" t="str">
        <f aca="true" t="shared" si="6" ref="R62:R93">IF(AND(ISNUMBER(P62),ISNUMBER(Q62)),P62-Q62,"-")</f>
        <v>-</v>
      </c>
      <c r="S62" s="157" t="s">
        <v>3</v>
      </c>
      <c r="T62" s="158" t="s">
        <v>3</v>
      </c>
      <c r="U62" s="170" t="s">
        <v>3</v>
      </c>
      <c r="V62" s="171" t="s">
        <v>3</v>
      </c>
      <c r="W62" s="172" t="s">
        <v>3</v>
      </c>
      <c r="X62" s="13"/>
      <c r="Y62" s="13"/>
      <c r="Z62" s="162" t="e">
        <f aca="true" t="shared" si="7" ref="Z62:Z93">E62*H62/1000-F62*I62/1000</f>
        <v>#VALUE!</v>
      </c>
      <c r="AB62" s="163" t="s">
        <v>3</v>
      </c>
      <c r="AC62" s="163" t="s">
        <v>3</v>
      </c>
      <c r="AD62" s="163" t="s">
        <v>3</v>
      </c>
      <c r="AE62" s="163" t="s">
        <v>3</v>
      </c>
      <c r="AF62" s="163" t="s">
        <v>3</v>
      </c>
      <c r="AG62" s="163"/>
    </row>
    <row r="63" spans="2:33" s="5" customFormat="1" ht="18" customHeight="1" hidden="1">
      <c r="B63" s="164" t="s">
        <v>3</v>
      </c>
      <c r="C63" s="165" t="s">
        <v>3</v>
      </c>
      <c r="D63" s="166" t="s">
        <v>3</v>
      </c>
      <c r="E63" s="167" t="s">
        <v>3</v>
      </c>
      <c r="F63" s="158" t="s">
        <v>3</v>
      </c>
      <c r="G63" s="158" t="s">
        <v>3</v>
      </c>
      <c r="H63" s="158" t="s">
        <v>3</v>
      </c>
      <c r="I63" s="158" t="s">
        <v>3</v>
      </c>
      <c r="J63" s="158" t="str">
        <f t="shared" si="4"/>
        <v>-</v>
      </c>
      <c r="K63" s="158" t="s">
        <v>3</v>
      </c>
      <c r="L63" s="168" t="s">
        <v>3</v>
      </c>
      <c r="M63" s="169" t="s">
        <v>3</v>
      </c>
      <c r="N63" s="158" t="s">
        <v>3</v>
      </c>
      <c r="O63" s="155" t="str">
        <f t="shared" si="5"/>
        <v>-</v>
      </c>
      <c r="P63" s="158" t="s">
        <v>3</v>
      </c>
      <c r="Q63" s="158" t="s">
        <v>3</v>
      </c>
      <c r="R63" s="156" t="str">
        <f t="shared" si="6"/>
        <v>-</v>
      </c>
      <c r="S63" s="157" t="s">
        <v>3</v>
      </c>
      <c r="T63" s="158" t="s">
        <v>3</v>
      </c>
      <c r="U63" s="170" t="s">
        <v>3</v>
      </c>
      <c r="V63" s="171" t="s">
        <v>3</v>
      </c>
      <c r="W63" s="172" t="s">
        <v>3</v>
      </c>
      <c r="X63" s="13"/>
      <c r="Y63" s="13"/>
      <c r="Z63" s="162" t="e">
        <f t="shared" si="7"/>
        <v>#VALUE!</v>
      </c>
      <c r="AB63" s="163" t="s">
        <v>3</v>
      </c>
      <c r="AC63" s="163" t="s">
        <v>3</v>
      </c>
      <c r="AD63" s="163" t="s">
        <v>3</v>
      </c>
      <c r="AE63" s="163" t="s">
        <v>3</v>
      </c>
      <c r="AF63" s="163" t="s">
        <v>3</v>
      </c>
      <c r="AG63" s="163"/>
    </row>
    <row r="64" spans="2:33" s="5" customFormat="1" ht="18" customHeight="1" hidden="1">
      <c r="B64" s="164" t="s">
        <v>3</v>
      </c>
      <c r="C64" s="165" t="s">
        <v>3</v>
      </c>
      <c r="D64" s="166" t="s">
        <v>3</v>
      </c>
      <c r="E64" s="167" t="s">
        <v>3</v>
      </c>
      <c r="F64" s="158" t="s">
        <v>3</v>
      </c>
      <c r="G64" s="158" t="s">
        <v>3</v>
      </c>
      <c r="H64" s="158" t="s">
        <v>3</v>
      </c>
      <c r="I64" s="158" t="s">
        <v>3</v>
      </c>
      <c r="J64" s="158" t="str">
        <f t="shared" si="4"/>
        <v>-</v>
      </c>
      <c r="K64" s="158" t="s">
        <v>3</v>
      </c>
      <c r="L64" s="168" t="s">
        <v>3</v>
      </c>
      <c r="M64" s="169" t="s">
        <v>3</v>
      </c>
      <c r="N64" s="158" t="s">
        <v>3</v>
      </c>
      <c r="O64" s="155" t="str">
        <f t="shared" si="5"/>
        <v>-</v>
      </c>
      <c r="P64" s="158" t="s">
        <v>3</v>
      </c>
      <c r="Q64" s="158" t="s">
        <v>3</v>
      </c>
      <c r="R64" s="156" t="str">
        <f t="shared" si="6"/>
        <v>-</v>
      </c>
      <c r="S64" s="157" t="s">
        <v>3</v>
      </c>
      <c r="T64" s="158" t="s">
        <v>3</v>
      </c>
      <c r="U64" s="170" t="s">
        <v>3</v>
      </c>
      <c r="V64" s="171" t="s">
        <v>3</v>
      </c>
      <c r="W64" s="172" t="s">
        <v>3</v>
      </c>
      <c r="X64" s="13"/>
      <c r="Y64" s="13"/>
      <c r="Z64" s="162" t="e">
        <f t="shared" si="7"/>
        <v>#VALUE!</v>
      </c>
      <c r="AB64" s="163" t="s">
        <v>3</v>
      </c>
      <c r="AC64" s="163" t="s">
        <v>3</v>
      </c>
      <c r="AD64" s="163" t="s">
        <v>3</v>
      </c>
      <c r="AE64" s="163" t="s">
        <v>3</v>
      </c>
      <c r="AF64" s="163" t="s">
        <v>3</v>
      </c>
      <c r="AG64" s="163"/>
    </row>
    <row r="65" spans="2:33" s="5" customFormat="1" ht="18" customHeight="1" hidden="1">
      <c r="B65" s="164" t="s">
        <v>3</v>
      </c>
      <c r="C65" s="165" t="s">
        <v>3</v>
      </c>
      <c r="D65" s="166" t="s">
        <v>3</v>
      </c>
      <c r="E65" s="167" t="s">
        <v>3</v>
      </c>
      <c r="F65" s="158" t="s">
        <v>3</v>
      </c>
      <c r="G65" s="158" t="s">
        <v>3</v>
      </c>
      <c r="H65" s="158" t="s">
        <v>3</v>
      </c>
      <c r="I65" s="158" t="s">
        <v>3</v>
      </c>
      <c r="J65" s="158" t="str">
        <f t="shared" si="4"/>
        <v>-</v>
      </c>
      <c r="K65" s="158" t="s">
        <v>3</v>
      </c>
      <c r="L65" s="168" t="s">
        <v>3</v>
      </c>
      <c r="M65" s="169" t="s">
        <v>3</v>
      </c>
      <c r="N65" s="158" t="s">
        <v>3</v>
      </c>
      <c r="O65" s="155" t="str">
        <f t="shared" si="5"/>
        <v>-</v>
      </c>
      <c r="P65" s="158" t="s">
        <v>3</v>
      </c>
      <c r="Q65" s="158" t="s">
        <v>3</v>
      </c>
      <c r="R65" s="156" t="str">
        <f t="shared" si="6"/>
        <v>-</v>
      </c>
      <c r="S65" s="157" t="s">
        <v>3</v>
      </c>
      <c r="T65" s="158" t="s">
        <v>3</v>
      </c>
      <c r="U65" s="170" t="s">
        <v>3</v>
      </c>
      <c r="V65" s="171" t="s">
        <v>3</v>
      </c>
      <c r="W65" s="172" t="s">
        <v>3</v>
      </c>
      <c r="X65" s="13"/>
      <c r="Y65" s="13"/>
      <c r="Z65" s="162" t="e">
        <f t="shared" si="7"/>
        <v>#VALUE!</v>
      </c>
      <c r="AB65" s="163" t="s">
        <v>3</v>
      </c>
      <c r="AC65" s="163" t="s">
        <v>3</v>
      </c>
      <c r="AD65" s="163" t="s">
        <v>3</v>
      </c>
      <c r="AE65" s="163" t="s">
        <v>3</v>
      </c>
      <c r="AF65" s="163" t="s">
        <v>3</v>
      </c>
      <c r="AG65" s="163"/>
    </row>
    <row r="66" spans="2:33" s="5" customFormat="1" ht="18" customHeight="1" hidden="1">
      <c r="B66" s="164" t="s">
        <v>3</v>
      </c>
      <c r="C66" s="165" t="s">
        <v>3</v>
      </c>
      <c r="D66" s="166" t="s">
        <v>3</v>
      </c>
      <c r="E66" s="167" t="s">
        <v>3</v>
      </c>
      <c r="F66" s="158" t="s">
        <v>3</v>
      </c>
      <c r="G66" s="158" t="s">
        <v>3</v>
      </c>
      <c r="H66" s="158" t="s">
        <v>3</v>
      </c>
      <c r="I66" s="158" t="s">
        <v>3</v>
      </c>
      <c r="J66" s="158" t="str">
        <f t="shared" si="4"/>
        <v>-</v>
      </c>
      <c r="K66" s="158" t="s">
        <v>3</v>
      </c>
      <c r="L66" s="168" t="s">
        <v>3</v>
      </c>
      <c r="M66" s="169" t="s">
        <v>3</v>
      </c>
      <c r="N66" s="158" t="s">
        <v>3</v>
      </c>
      <c r="O66" s="155" t="str">
        <f t="shared" si="5"/>
        <v>-</v>
      </c>
      <c r="P66" s="158" t="s">
        <v>3</v>
      </c>
      <c r="Q66" s="158" t="s">
        <v>3</v>
      </c>
      <c r="R66" s="156" t="str">
        <f t="shared" si="6"/>
        <v>-</v>
      </c>
      <c r="S66" s="157" t="s">
        <v>3</v>
      </c>
      <c r="T66" s="158" t="s">
        <v>3</v>
      </c>
      <c r="U66" s="170" t="s">
        <v>3</v>
      </c>
      <c r="V66" s="171" t="s">
        <v>3</v>
      </c>
      <c r="W66" s="172" t="s">
        <v>3</v>
      </c>
      <c r="X66" s="13"/>
      <c r="Y66" s="13"/>
      <c r="Z66" s="162" t="e">
        <f t="shared" si="7"/>
        <v>#VALUE!</v>
      </c>
      <c r="AB66" s="163" t="s">
        <v>3</v>
      </c>
      <c r="AC66" s="163" t="s">
        <v>3</v>
      </c>
      <c r="AD66" s="163" t="s">
        <v>3</v>
      </c>
      <c r="AE66" s="163" t="s">
        <v>3</v>
      </c>
      <c r="AF66" s="163" t="s">
        <v>3</v>
      </c>
      <c r="AG66" s="163"/>
    </row>
    <row r="67" spans="2:33" s="5" customFormat="1" ht="18" customHeight="1" hidden="1">
      <c r="B67" s="164" t="s">
        <v>3</v>
      </c>
      <c r="C67" s="165" t="s">
        <v>3</v>
      </c>
      <c r="D67" s="166" t="s">
        <v>3</v>
      </c>
      <c r="E67" s="167" t="s">
        <v>3</v>
      </c>
      <c r="F67" s="158" t="s">
        <v>3</v>
      </c>
      <c r="G67" s="158" t="s">
        <v>3</v>
      </c>
      <c r="H67" s="158" t="s">
        <v>3</v>
      </c>
      <c r="I67" s="158" t="s">
        <v>3</v>
      </c>
      <c r="J67" s="158" t="str">
        <f t="shared" si="4"/>
        <v>-</v>
      </c>
      <c r="K67" s="158" t="s">
        <v>3</v>
      </c>
      <c r="L67" s="168" t="s">
        <v>3</v>
      </c>
      <c r="M67" s="169" t="s">
        <v>3</v>
      </c>
      <c r="N67" s="158" t="s">
        <v>3</v>
      </c>
      <c r="O67" s="155" t="str">
        <f t="shared" si="5"/>
        <v>-</v>
      </c>
      <c r="P67" s="158" t="s">
        <v>3</v>
      </c>
      <c r="Q67" s="158" t="s">
        <v>3</v>
      </c>
      <c r="R67" s="156" t="str">
        <f t="shared" si="6"/>
        <v>-</v>
      </c>
      <c r="S67" s="157" t="s">
        <v>3</v>
      </c>
      <c r="T67" s="158" t="s">
        <v>3</v>
      </c>
      <c r="U67" s="170" t="s">
        <v>3</v>
      </c>
      <c r="V67" s="171" t="s">
        <v>3</v>
      </c>
      <c r="W67" s="172" t="s">
        <v>3</v>
      </c>
      <c r="X67" s="13"/>
      <c r="Y67" s="13"/>
      <c r="Z67" s="162" t="e">
        <f t="shared" si="7"/>
        <v>#VALUE!</v>
      </c>
      <c r="AB67" s="163" t="s">
        <v>3</v>
      </c>
      <c r="AC67" s="163" t="s">
        <v>3</v>
      </c>
      <c r="AD67" s="163" t="s">
        <v>3</v>
      </c>
      <c r="AE67" s="163" t="s">
        <v>3</v>
      </c>
      <c r="AF67" s="163" t="s">
        <v>3</v>
      </c>
      <c r="AG67" s="163"/>
    </row>
    <row r="68" spans="2:33" s="5" customFormat="1" ht="18" customHeight="1" hidden="1">
      <c r="B68" s="164" t="s">
        <v>3</v>
      </c>
      <c r="C68" s="165" t="s">
        <v>3</v>
      </c>
      <c r="D68" s="166" t="s">
        <v>3</v>
      </c>
      <c r="E68" s="167" t="s">
        <v>3</v>
      </c>
      <c r="F68" s="158" t="s">
        <v>3</v>
      </c>
      <c r="G68" s="158" t="s">
        <v>3</v>
      </c>
      <c r="H68" s="158" t="s">
        <v>3</v>
      </c>
      <c r="I68" s="158" t="s">
        <v>3</v>
      </c>
      <c r="J68" s="158" t="str">
        <f t="shared" si="4"/>
        <v>-</v>
      </c>
      <c r="K68" s="158" t="s">
        <v>3</v>
      </c>
      <c r="L68" s="168" t="s">
        <v>3</v>
      </c>
      <c r="M68" s="169" t="s">
        <v>3</v>
      </c>
      <c r="N68" s="158" t="s">
        <v>3</v>
      </c>
      <c r="O68" s="155" t="str">
        <f t="shared" si="5"/>
        <v>-</v>
      </c>
      <c r="P68" s="158" t="s">
        <v>3</v>
      </c>
      <c r="Q68" s="158" t="s">
        <v>3</v>
      </c>
      <c r="R68" s="156" t="str">
        <f t="shared" si="6"/>
        <v>-</v>
      </c>
      <c r="S68" s="157" t="s">
        <v>3</v>
      </c>
      <c r="T68" s="158" t="s">
        <v>3</v>
      </c>
      <c r="U68" s="170" t="s">
        <v>3</v>
      </c>
      <c r="V68" s="171" t="s">
        <v>3</v>
      </c>
      <c r="W68" s="172" t="s">
        <v>3</v>
      </c>
      <c r="X68" s="13"/>
      <c r="Y68" s="13"/>
      <c r="Z68" s="162" t="e">
        <f t="shared" si="7"/>
        <v>#VALUE!</v>
      </c>
      <c r="AB68" s="163" t="s">
        <v>3</v>
      </c>
      <c r="AC68" s="163" t="s">
        <v>3</v>
      </c>
      <c r="AD68" s="163" t="s">
        <v>3</v>
      </c>
      <c r="AE68" s="163" t="s">
        <v>3</v>
      </c>
      <c r="AF68" s="163" t="s">
        <v>3</v>
      </c>
      <c r="AG68" s="163"/>
    </row>
    <row r="69" spans="2:33" s="5" customFormat="1" ht="18" customHeight="1" hidden="1">
      <c r="B69" s="164" t="s">
        <v>3</v>
      </c>
      <c r="C69" s="165" t="s">
        <v>3</v>
      </c>
      <c r="D69" s="166" t="s">
        <v>3</v>
      </c>
      <c r="E69" s="167" t="s">
        <v>3</v>
      </c>
      <c r="F69" s="158" t="s">
        <v>3</v>
      </c>
      <c r="G69" s="158" t="s">
        <v>3</v>
      </c>
      <c r="H69" s="158" t="s">
        <v>3</v>
      </c>
      <c r="I69" s="158" t="s">
        <v>3</v>
      </c>
      <c r="J69" s="158" t="str">
        <f t="shared" si="4"/>
        <v>-</v>
      </c>
      <c r="K69" s="158" t="s">
        <v>3</v>
      </c>
      <c r="L69" s="168" t="s">
        <v>3</v>
      </c>
      <c r="M69" s="169" t="s">
        <v>3</v>
      </c>
      <c r="N69" s="158" t="s">
        <v>3</v>
      </c>
      <c r="O69" s="155" t="str">
        <f t="shared" si="5"/>
        <v>-</v>
      </c>
      <c r="P69" s="158" t="s">
        <v>3</v>
      </c>
      <c r="Q69" s="158" t="s">
        <v>3</v>
      </c>
      <c r="R69" s="156" t="str">
        <f t="shared" si="6"/>
        <v>-</v>
      </c>
      <c r="S69" s="157" t="s">
        <v>3</v>
      </c>
      <c r="T69" s="158" t="s">
        <v>3</v>
      </c>
      <c r="U69" s="170" t="s">
        <v>3</v>
      </c>
      <c r="V69" s="171" t="s">
        <v>3</v>
      </c>
      <c r="W69" s="172" t="s">
        <v>3</v>
      </c>
      <c r="X69" s="13"/>
      <c r="Y69" s="13"/>
      <c r="Z69" s="162" t="e">
        <f t="shared" si="7"/>
        <v>#VALUE!</v>
      </c>
      <c r="AB69" s="163" t="s">
        <v>3</v>
      </c>
      <c r="AC69" s="163" t="s">
        <v>3</v>
      </c>
      <c r="AD69" s="163" t="s">
        <v>3</v>
      </c>
      <c r="AE69" s="163" t="s">
        <v>3</v>
      </c>
      <c r="AF69" s="163" t="s">
        <v>3</v>
      </c>
      <c r="AG69" s="163"/>
    </row>
    <row r="70" spans="2:33" s="5" customFormat="1" ht="18" customHeight="1" hidden="1">
      <c r="B70" s="164" t="s">
        <v>3</v>
      </c>
      <c r="C70" s="165" t="s">
        <v>3</v>
      </c>
      <c r="D70" s="166" t="s">
        <v>3</v>
      </c>
      <c r="E70" s="167" t="s">
        <v>3</v>
      </c>
      <c r="F70" s="158" t="s">
        <v>3</v>
      </c>
      <c r="G70" s="158" t="s">
        <v>3</v>
      </c>
      <c r="H70" s="158" t="s">
        <v>3</v>
      </c>
      <c r="I70" s="158" t="s">
        <v>3</v>
      </c>
      <c r="J70" s="158" t="str">
        <f t="shared" si="4"/>
        <v>-</v>
      </c>
      <c r="K70" s="158" t="s">
        <v>3</v>
      </c>
      <c r="L70" s="168" t="s">
        <v>3</v>
      </c>
      <c r="M70" s="169" t="s">
        <v>3</v>
      </c>
      <c r="N70" s="158" t="s">
        <v>3</v>
      </c>
      <c r="O70" s="155" t="str">
        <f t="shared" si="5"/>
        <v>-</v>
      </c>
      <c r="P70" s="158" t="s">
        <v>3</v>
      </c>
      <c r="Q70" s="158" t="s">
        <v>3</v>
      </c>
      <c r="R70" s="156" t="str">
        <f t="shared" si="6"/>
        <v>-</v>
      </c>
      <c r="S70" s="157" t="s">
        <v>3</v>
      </c>
      <c r="T70" s="158" t="s">
        <v>3</v>
      </c>
      <c r="U70" s="170" t="s">
        <v>3</v>
      </c>
      <c r="V70" s="171" t="s">
        <v>3</v>
      </c>
      <c r="W70" s="172" t="s">
        <v>3</v>
      </c>
      <c r="X70" s="13"/>
      <c r="Y70" s="13"/>
      <c r="Z70" s="162" t="e">
        <f t="shared" si="7"/>
        <v>#VALUE!</v>
      </c>
      <c r="AB70" s="163" t="s">
        <v>3</v>
      </c>
      <c r="AC70" s="163" t="s">
        <v>3</v>
      </c>
      <c r="AD70" s="163" t="s">
        <v>3</v>
      </c>
      <c r="AE70" s="163" t="s">
        <v>3</v>
      </c>
      <c r="AF70" s="163" t="s">
        <v>3</v>
      </c>
      <c r="AG70" s="163"/>
    </row>
    <row r="71" spans="2:33" s="5" customFormat="1" ht="18" customHeight="1" hidden="1">
      <c r="B71" s="164" t="s">
        <v>3</v>
      </c>
      <c r="C71" s="165" t="s">
        <v>3</v>
      </c>
      <c r="D71" s="166" t="s">
        <v>3</v>
      </c>
      <c r="E71" s="167" t="s">
        <v>3</v>
      </c>
      <c r="F71" s="158" t="s">
        <v>3</v>
      </c>
      <c r="G71" s="158" t="s">
        <v>3</v>
      </c>
      <c r="H71" s="158" t="s">
        <v>3</v>
      </c>
      <c r="I71" s="158" t="s">
        <v>3</v>
      </c>
      <c r="J71" s="158" t="str">
        <f t="shared" si="4"/>
        <v>-</v>
      </c>
      <c r="K71" s="158" t="s">
        <v>3</v>
      </c>
      <c r="L71" s="168" t="s">
        <v>3</v>
      </c>
      <c r="M71" s="169" t="s">
        <v>3</v>
      </c>
      <c r="N71" s="158" t="s">
        <v>3</v>
      </c>
      <c r="O71" s="155" t="str">
        <f t="shared" si="5"/>
        <v>-</v>
      </c>
      <c r="P71" s="158" t="s">
        <v>3</v>
      </c>
      <c r="Q71" s="158" t="s">
        <v>3</v>
      </c>
      <c r="R71" s="156" t="str">
        <f t="shared" si="6"/>
        <v>-</v>
      </c>
      <c r="S71" s="157" t="s">
        <v>3</v>
      </c>
      <c r="T71" s="158" t="s">
        <v>3</v>
      </c>
      <c r="U71" s="170" t="s">
        <v>3</v>
      </c>
      <c r="V71" s="171" t="s">
        <v>3</v>
      </c>
      <c r="W71" s="172" t="s">
        <v>3</v>
      </c>
      <c r="X71" s="13"/>
      <c r="Y71" s="13"/>
      <c r="Z71" s="162" t="e">
        <f t="shared" si="7"/>
        <v>#VALUE!</v>
      </c>
      <c r="AB71" s="163" t="s">
        <v>3</v>
      </c>
      <c r="AC71" s="163" t="s">
        <v>3</v>
      </c>
      <c r="AD71" s="163" t="s">
        <v>3</v>
      </c>
      <c r="AE71" s="163" t="s">
        <v>3</v>
      </c>
      <c r="AF71" s="163" t="s">
        <v>3</v>
      </c>
      <c r="AG71" s="163"/>
    </row>
    <row r="72" spans="2:33" s="5" customFormat="1" ht="18" customHeight="1" hidden="1">
      <c r="B72" s="164" t="s">
        <v>3</v>
      </c>
      <c r="C72" s="165" t="s">
        <v>3</v>
      </c>
      <c r="D72" s="166" t="s">
        <v>3</v>
      </c>
      <c r="E72" s="167" t="s">
        <v>3</v>
      </c>
      <c r="F72" s="158" t="s">
        <v>3</v>
      </c>
      <c r="G72" s="158" t="s">
        <v>3</v>
      </c>
      <c r="H72" s="158" t="s">
        <v>3</v>
      </c>
      <c r="I72" s="158" t="s">
        <v>3</v>
      </c>
      <c r="J72" s="158" t="str">
        <f t="shared" si="4"/>
        <v>-</v>
      </c>
      <c r="K72" s="158" t="s">
        <v>3</v>
      </c>
      <c r="L72" s="168" t="s">
        <v>3</v>
      </c>
      <c r="M72" s="169" t="s">
        <v>3</v>
      </c>
      <c r="N72" s="158" t="s">
        <v>3</v>
      </c>
      <c r="O72" s="155" t="str">
        <f t="shared" si="5"/>
        <v>-</v>
      </c>
      <c r="P72" s="158" t="s">
        <v>3</v>
      </c>
      <c r="Q72" s="158" t="s">
        <v>3</v>
      </c>
      <c r="R72" s="156" t="str">
        <f t="shared" si="6"/>
        <v>-</v>
      </c>
      <c r="S72" s="157" t="s">
        <v>3</v>
      </c>
      <c r="T72" s="158" t="s">
        <v>3</v>
      </c>
      <c r="U72" s="170" t="s">
        <v>3</v>
      </c>
      <c r="V72" s="171" t="s">
        <v>3</v>
      </c>
      <c r="W72" s="172" t="s">
        <v>3</v>
      </c>
      <c r="X72" s="13"/>
      <c r="Y72" s="13"/>
      <c r="Z72" s="162" t="e">
        <f t="shared" si="7"/>
        <v>#VALUE!</v>
      </c>
      <c r="AB72" s="163" t="s">
        <v>3</v>
      </c>
      <c r="AC72" s="163" t="s">
        <v>3</v>
      </c>
      <c r="AD72" s="163" t="s">
        <v>3</v>
      </c>
      <c r="AE72" s="163" t="s">
        <v>3</v>
      </c>
      <c r="AF72" s="163" t="s">
        <v>3</v>
      </c>
      <c r="AG72" s="163"/>
    </row>
    <row r="73" spans="2:33" s="5" customFormat="1" ht="18" customHeight="1" hidden="1">
      <c r="B73" s="164" t="s">
        <v>3</v>
      </c>
      <c r="C73" s="165" t="s">
        <v>3</v>
      </c>
      <c r="D73" s="166" t="s">
        <v>3</v>
      </c>
      <c r="E73" s="167" t="s">
        <v>3</v>
      </c>
      <c r="F73" s="158" t="s">
        <v>3</v>
      </c>
      <c r="G73" s="158" t="s">
        <v>3</v>
      </c>
      <c r="H73" s="158" t="s">
        <v>3</v>
      </c>
      <c r="I73" s="158" t="s">
        <v>3</v>
      </c>
      <c r="J73" s="158" t="str">
        <f t="shared" si="4"/>
        <v>-</v>
      </c>
      <c r="K73" s="158" t="s">
        <v>3</v>
      </c>
      <c r="L73" s="168" t="s">
        <v>3</v>
      </c>
      <c r="M73" s="169" t="s">
        <v>3</v>
      </c>
      <c r="N73" s="158" t="s">
        <v>3</v>
      </c>
      <c r="O73" s="155" t="str">
        <f t="shared" si="5"/>
        <v>-</v>
      </c>
      <c r="P73" s="158" t="s">
        <v>3</v>
      </c>
      <c r="Q73" s="158" t="s">
        <v>3</v>
      </c>
      <c r="R73" s="156" t="str">
        <f t="shared" si="6"/>
        <v>-</v>
      </c>
      <c r="S73" s="157" t="s">
        <v>3</v>
      </c>
      <c r="T73" s="158" t="s">
        <v>3</v>
      </c>
      <c r="U73" s="170" t="s">
        <v>3</v>
      </c>
      <c r="V73" s="171" t="s">
        <v>3</v>
      </c>
      <c r="W73" s="172" t="s">
        <v>3</v>
      </c>
      <c r="X73" s="13"/>
      <c r="Y73" s="13"/>
      <c r="Z73" s="162" t="e">
        <f t="shared" si="7"/>
        <v>#VALUE!</v>
      </c>
      <c r="AB73" s="163" t="s">
        <v>3</v>
      </c>
      <c r="AC73" s="163" t="s">
        <v>3</v>
      </c>
      <c r="AD73" s="163" t="s">
        <v>3</v>
      </c>
      <c r="AE73" s="163" t="s">
        <v>3</v>
      </c>
      <c r="AF73" s="163" t="s">
        <v>3</v>
      </c>
      <c r="AG73" s="163"/>
    </row>
    <row r="74" spans="2:33" s="5" customFormat="1" ht="18" customHeight="1" hidden="1">
      <c r="B74" s="164" t="s">
        <v>3</v>
      </c>
      <c r="C74" s="165" t="s">
        <v>3</v>
      </c>
      <c r="D74" s="166" t="s">
        <v>3</v>
      </c>
      <c r="E74" s="167" t="s">
        <v>3</v>
      </c>
      <c r="F74" s="158" t="s">
        <v>3</v>
      </c>
      <c r="G74" s="158" t="s">
        <v>3</v>
      </c>
      <c r="H74" s="158" t="s">
        <v>3</v>
      </c>
      <c r="I74" s="158" t="s">
        <v>3</v>
      </c>
      <c r="J74" s="158" t="str">
        <f t="shared" si="4"/>
        <v>-</v>
      </c>
      <c r="K74" s="158" t="s">
        <v>3</v>
      </c>
      <c r="L74" s="168" t="s">
        <v>3</v>
      </c>
      <c r="M74" s="169" t="s">
        <v>3</v>
      </c>
      <c r="N74" s="158" t="s">
        <v>3</v>
      </c>
      <c r="O74" s="155" t="str">
        <f t="shared" si="5"/>
        <v>-</v>
      </c>
      <c r="P74" s="158" t="s">
        <v>3</v>
      </c>
      <c r="Q74" s="158" t="s">
        <v>3</v>
      </c>
      <c r="R74" s="156" t="str">
        <f t="shared" si="6"/>
        <v>-</v>
      </c>
      <c r="S74" s="157" t="s">
        <v>3</v>
      </c>
      <c r="T74" s="158" t="s">
        <v>3</v>
      </c>
      <c r="U74" s="170" t="s">
        <v>3</v>
      </c>
      <c r="V74" s="171" t="s">
        <v>3</v>
      </c>
      <c r="W74" s="172" t="s">
        <v>3</v>
      </c>
      <c r="X74" s="13"/>
      <c r="Y74" s="13"/>
      <c r="Z74" s="162" t="e">
        <f t="shared" si="7"/>
        <v>#VALUE!</v>
      </c>
      <c r="AB74" s="163" t="s">
        <v>3</v>
      </c>
      <c r="AC74" s="163" t="s">
        <v>3</v>
      </c>
      <c r="AD74" s="163" t="s">
        <v>3</v>
      </c>
      <c r="AE74" s="163" t="s">
        <v>3</v>
      </c>
      <c r="AF74" s="163" t="s">
        <v>3</v>
      </c>
      <c r="AG74" s="163"/>
    </row>
    <row r="75" spans="2:33" s="5" customFormat="1" ht="18" customHeight="1" hidden="1">
      <c r="B75" s="164" t="s">
        <v>3</v>
      </c>
      <c r="C75" s="165" t="s">
        <v>3</v>
      </c>
      <c r="D75" s="166" t="s">
        <v>3</v>
      </c>
      <c r="E75" s="167" t="s">
        <v>3</v>
      </c>
      <c r="F75" s="158" t="s">
        <v>3</v>
      </c>
      <c r="G75" s="158" t="s">
        <v>3</v>
      </c>
      <c r="H75" s="158" t="s">
        <v>3</v>
      </c>
      <c r="I75" s="158" t="s">
        <v>3</v>
      </c>
      <c r="J75" s="158" t="str">
        <f t="shared" si="4"/>
        <v>-</v>
      </c>
      <c r="K75" s="158" t="s">
        <v>3</v>
      </c>
      <c r="L75" s="168" t="s">
        <v>3</v>
      </c>
      <c r="M75" s="169" t="s">
        <v>3</v>
      </c>
      <c r="N75" s="158" t="s">
        <v>3</v>
      </c>
      <c r="O75" s="155" t="str">
        <f t="shared" si="5"/>
        <v>-</v>
      </c>
      <c r="P75" s="158" t="s">
        <v>3</v>
      </c>
      <c r="Q75" s="158" t="s">
        <v>3</v>
      </c>
      <c r="R75" s="156" t="str">
        <f t="shared" si="6"/>
        <v>-</v>
      </c>
      <c r="S75" s="157" t="s">
        <v>3</v>
      </c>
      <c r="T75" s="158" t="s">
        <v>3</v>
      </c>
      <c r="U75" s="170" t="s">
        <v>3</v>
      </c>
      <c r="V75" s="171" t="s">
        <v>3</v>
      </c>
      <c r="W75" s="172" t="s">
        <v>3</v>
      </c>
      <c r="X75" s="13"/>
      <c r="Y75" s="13"/>
      <c r="Z75" s="162" t="e">
        <f t="shared" si="7"/>
        <v>#VALUE!</v>
      </c>
      <c r="AB75" s="163" t="s">
        <v>3</v>
      </c>
      <c r="AC75" s="163" t="s">
        <v>3</v>
      </c>
      <c r="AD75" s="163" t="s">
        <v>3</v>
      </c>
      <c r="AE75" s="163" t="s">
        <v>3</v>
      </c>
      <c r="AF75" s="163" t="s">
        <v>3</v>
      </c>
      <c r="AG75" s="163"/>
    </row>
    <row r="76" spans="2:33" s="5" customFormat="1" ht="18" customHeight="1" hidden="1">
      <c r="B76" s="164" t="s">
        <v>3</v>
      </c>
      <c r="C76" s="165" t="s">
        <v>3</v>
      </c>
      <c r="D76" s="166" t="s">
        <v>3</v>
      </c>
      <c r="E76" s="167" t="s">
        <v>3</v>
      </c>
      <c r="F76" s="158" t="s">
        <v>3</v>
      </c>
      <c r="G76" s="158" t="s">
        <v>3</v>
      </c>
      <c r="H76" s="158" t="s">
        <v>3</v>
      </c>
      <c r="I76" s="158" t="s">
        <v>3</v>
      </c>
      <c r="J76" s="158" t="str">
        <f t="shared" si="4"/>
        <v>-</v>
      </c>
      <c r="K76" s="158" t="s">
        <v>3</v>
      </c>
      <c r="L76" s="168" t="s">
        <v>3</v>
      </c>
      <c r="M76" s="169" t="s">
        <v>3</v>
      </c>
      <c r="N76" s="158" t="s">
        <v>3</v>
      </c>
      <c r="O76" s="155" t="str">
        <f t="shared" si="5"/>
        <v>-</v>
      </c>
      <c r="P76" s="158" t="s">
        <v>3</v>
      </c>
      <c r="Q76" s="158" t="s">
        <v>3</v>
      </c>
      <c r="R76" s="156" t="str">
        <f t="shared" si="6"/>
        <v>-</v>
      </c>
      <c r="S76" s="157" t="s">
        <v>3</v>
      </c>
      <c r="T76" s="158" t="s">
        <v>3</v>
      </c>
      <c r="U76" s="170" t="s">
        <v>3</v>
      </c>
      <c r="V76" s="171" t="s">
        <v>3</v>
      </c>
      <c r="W76" s="172" t="s">
        <v>3</v>
      </c>
      <c r="X76" s="13"/>
      <c r="Y76" s="13"/>
      <c r="Z76" s="162" t="e">
        <f t="shared" si="7"/>
        <v>#VALUE!</v>
      </c>
      <c r="AB76" s="163" t="s">
        <v>3</v>
      </c>
      <c r="AC76" s="163" t="s">
        <v>3</v>
      </c>
      <c r="AD76" s="163" t="s">
        <v>3</v>
      </c>
      <c r="AE76" s="163" t="s">
        <v>3</v>
      </c>
      <c r="AF76" s="163" t="s">
        <v>3</v>
      </c>
      <c r="AG76" s="163"/>
    </row>
    <row r="77" spans="2:33" s="5" customFormat="1" ht="18" customHeight="1" hidden="1">
      <c r="B77" s="164" t="s">
        <v>3</v>
      </c>
      <c r="C77" s="165" t="s">
        <v>3</v>
      </c>
      <c r="D77" s="166" t="s">
        <v>3</v>
      </c>
      <c r="E77" s="167" t="s">
        <v>3</v>
      </c>
      <c r="F77" s="158" t="s">
        <v>3</v>
      </c>
      <c r="G77" s="158" t="s">
        <v>3</v>
      </c>
      <c r="H77" s="158" t="s">
        <v>3</v>
      </c>
      <c r="I77" s="158" t="s">
        <v>3</v>
      </c>
      <c r="J77" s="158" t="str">
        <f t="shared" si="4"/>
        <v>-</v>
      </c>
      <c r="K77" s="158" t="s">
        <v>3</v>
      </c>
      <c r="L77" s="168" t="s">
        <v>3</v>
      </c>
      <c r="M77" s="169" t="s">
        <v>3</v>
      </c>
      <c r="N77" s="158" t="s">
        <v>3</v>
      </c>
      <c r="O77" s="155" t="str">
        <f t="shared" si="5"/>
        <v>-</v>
      </c>
      <c r="P77" s="158" t="s">
        <v>3</v>
      </c>
      <c r="Q77" s="158" t="s">
        <v>3</v>
      </c>
      <c r="R77" s="156" t="str">
        <f t="shared" si="6"/>
        <v>-</v>
      </c>
      <c r="S77" s="157" t="s">
        <v>3</v>
      </c>
      <c r="T77" s="158" t="s">
        <v>3</v>
      </c>
      <c r="U77" s="170" t="s">
        <v>3</v>
      </c>
      <c r="V77" s="171" t="s">
        <v>3</v>
      </c>
      <c r="W77" s="172" t="s">
        <v>3</v>
      </c>
      <c r="X77" s="13"/>
      <c r="Y77" s="13"/>
      <c r="Z77" s="162" t="e">
        <f t="shared" si="7"/>
        <v>#VALUE!</v>
      </c>
      <c r="AB77" s="163" t="s">
        <v>3</v>
      </c>
      <c r="AC77" s="163" t="s">
        <v>3</v>
      </c>
      <c r="AD77" s="163" t="s">
        <v>3</v>
      </c>
      <c r="AE77" s="163" t="s">
        <v>3</v>
      </c>
      <c r="AF77" s="163" t="s">
        <v>3</v>
      </c>
      <c r="AG77" s="163"/>
    </row>
    <row r="78" spans="2:33" s="5" customFormat="1" ht="18" customHeight="1" hidden="1">
      <c r="B78" s="164" t="s">
        <v>3</v>
      </c>
      <c r="C78" s="165" t="s">
        <v>3</v>
      </c>
      <c r="D78" s="166" t="s">
        <v>3</v>
      </c>
      <c r="E78" s="167" t="s">
        <v>3</v>
      </c>
      <c r="F78" s="158" t="s">
        <v>3</v>
      </c>
      <c r="G78" s="158" t="s">
        <v>3</v>
      </c>
      <c r="H78" s="158" t="s">
        <v>3</v>
      </c>
      <c r="I78" s="158" t="s">
        <v>3</v>
      </c>
      <c r="J78" s="158" t="str">
        <f t="shared" si="4"/>
        <v>-</v>
      </c>
      <c r="K78" s="158" t="s">
        <v>3</v>
      </c>
      <c r="L78" s="168" t="s">
        <v>3</v>
      </c>
      <c r="M78" s="169" t="s">
        <v>3</v>
      </c>
      <c r="N78" s="158" t="s">
        <v>3</v>
      </c>
      <c r="O78" s="155" t="str">
        <f t="shared" si="5"/>
        <v>-</v>
      </c>
      <c r="P78" s="158" t="s">
        <v>3</v>
      </c>
      <c r="Q78" s="158" t="s">
        <v>3</v>
      </c>
      <c r="R78" s="156" t="str">
        <f t="shared" si="6"/>
        <v>-</v>
      </c>
      <c r="S78" s="157" t="s">
        <v>3</v>
      </c>
      <c r="T78" s="158" t="s">
        <v>3</v>
      </c>
      <c r="U78" s="170" t="s">
        <v>3</v>
      </c>
      <c r="V78" s="171" t="s">
        <v>3</v>
      </c>
      <c r="W78" s="172" t="s">
        <v>3</v>
      </c>
      <c r="X78" s="13"/>
      <c r="Y78" s="13"/>
      <c r="Z78" s="162" t="e">
        <f t="shared" si="7"/>
        <v>#VALUE!</v>
      </c>
      <c r="AB78" s="163" t="s">
        <v>3</v>
      </c>
      <c r="AC78" s="163" t="s">
        <v>3</v>
      </c>
      <c r="AD78" s="163" t="s">
        <v>3</v>
      </c>
      <c r="AE78" s="163" t="s">
        <v>3</v>
      </c>
      <c r="AF78" s="163" t="s">
        <v>3</v>
      </c>
      <c r="AG78" s="163"/>
    </row>
    <row r="79" spans="2:33" s="5" customFormat="1" ht="18" customHeight="1" hidden="1">
      <c r="B79" s="164" t="s">
        <v>3</v>
      </c>
      <c r="C79" s="165" t="s">
        <v>3</v>
      </c>
      <c r="D79" s="166" t="s">
        <v>3</v>
      </c>
      <c r="E79" s="167" t="s">
        <v>3</v>
      </c>
      <c r="F79" s="158" t="s">
        <v>3</v>
      </c>
      <c r="G79" s="158" t="s">
        <v>3</v>
      </c>
      <c r="H79" s="158" t="s">
        <v>3</v>
      </c>
      <c r="I79" s="158" t="s">
        <v>3</v>
      </c>
      <c r="J79" s="158" t="str">
        <f t="shared" si="4"/>
        <v>-</v>
      </c>
      <c r="K79" s="158" t="s">
        <v>3</v>
      </c>
      <c r="L79" s="168" t="s">
        <v>3</v>
      </c>
      <c r="M79" s="169" t="s">
        <v>3</v>
      </c>
      <c r="N79" s="158" t="s">
        <v>3</v>
      </c>
      <c r="O79" s="155" t="str">
        <f t="shared" si="5"/>
        <v>-</v>
      </c>
      <c r="P79" s="158" t="s">
        <v>3</v>
      </c>
      <c r="Q79" s="158" t="s">
        <v>3</v>
      </c>
      <c r="R79" s="156" t="str">
        <f t="shared" si="6"/>
        <v>-</v>
      </c>
      <c r="S79" s="157" t="s">
        <v>3</v>
      </c>
      <c r="T79" s="158" t="s">
        <v>3</v>
      </c>
      <c r="U79" s="170" t="s">
        <v>3</v>
      </c>
      <c r="V79" s="171" t="s">
        <v>3</v>
      </c>
      <c r="W79" s="172" t="s">
        <v>3</v>
      </c>
      <c r="X79" s="13"/>
      <c r="Y79" s="13"/>
      <c r="Z79" s="162" t="e">
        <f t="shared" si="7"/>
        <v>#VALUE!</v>
      </c>
      <c r="AB79" s="163" t="s">
        <v>3</v>
      </c>
      <c r="AC79" s="163" t="s">
        <v>3</v>
      </c>
      <c r="AD79" s="163" t="s">
        <v>3</v>
      </c>
      <c r="AE79" s="163" t="s">
        <v>3</v>
      </c>
      <c r="AF79" s="163" t="s">
        <v>3</v>
      </c>
      <c r="AG79" s="163"/>
    </row>
    <row r="80" spans="2:33" s="5" customFormat="1" ht="18" customHeight="1" hidden="1">
      <c r="B80" s="164" t="s">
        <v>3</v>
      </c>
      <c r="C80" s="165" t="s">
        <v>3</v>
      </c>
      <c r="D80" s="166" t="s">
        <v>3</v>
      </c>
      <c r="E80" s="167" t="s">
        <v>3</v>
      </c>
      <c r="F80" s="158" t="s">
        <v>3</v>
      </c>
      <c r="G80" s="158" t="s">
        <v>3</v>
      </c>
      <c r="H80" s="158" t="s">
        <v>3</v>
      </c>
      <c r="I80" s="158" t="s">
        <v>3</v>
      </c>
      <c r="J80" s="158" t="str">
        <f t="shared" si="4"/>
        <v>-</v>
      </c>
      <c r="K80" s="158" t="s">
        <v>3</v>
      </c>
      <c r="L80" s="168" t="s">
        <v>3</v>
      </c>
      <c r="M80" s="169" t="s">
        <v>3</v>
      </c>
      <c r="N80" s="158" t="s">
        <v>3</v>
      </c>
      <c r="O80" s="155" t="str">
        <f t="shared" si="5"/>
        <v>-</v>
      </c>
      <c r="P80" s="158" t="s">
        <v>3</v>
      </c>
      <c r="Q80" s="158" t="s">
        <v>3</v>
      </c>
      <c r="R80" s="156" t="str">
        <f t="shared" si="6"/>
        <v>-</v>
      </c>
      <c r="S80" s="157" t="s">
        <v>3</v>
      </c>
      <c r="T80" s="158" t="s">
        <v>3</v>
      </c>
      <c r="U80" s="170" t="s">
        <v>3</v>
      </c>
      <c r="V80" s="171" t="s">
        <v>3</v>
      </c>
      <c r="W80" s="172" t="s">
        <v>3</v>
      </c>
      <c r="X80" s="13"/>
      <c r="Y80" s="13"/>
      <c r="Z80" s="162" t="e">
        <f t="shared" si="7"/>
        <v>#VALUE!</v>
      </c>
      <c r="AB80" s="163" t="s">
        <v>3</v>
      </c>
      <c r="AC80" s="163" t="s">
        <v>3</v>
      </c>
      <c r="AD80" s="163" t="s">
        <v>3</v>
      </c>
      <c r="AE80" s="163" t="s">
        <v>3</v>
      </c>
      <c r="AF80" s="163" t="s">
        <v>3</v>
      </c>
      <c r="AG80" s="163"/>
    </row>
    <row r="81" spans="2:33" s="5" customFormat="1" ht="18" customHeight="1" hidden="1">
      <c r="B81" s="164" t="s">
        <v>3</v>
      </c>
      <c r="C81" s="165" t="s">
        <v>3</v>
      </c>
      <c r="D81" s="166" t="s">
        <v>3</v>
      </c>
      <c r="E81" s="167" t="s">
        <v>3</v>
      </c>
      <c r="F81" s="158" t="s">
        <v>3</v>
      </c>
      <c r="G81" s="158" t="s">
        <v>3</v>
      </c>
      <c r="H81" s="158" t="s">
        <v>3</v>
      </c>
      <c r="I81" s="158" t="s">
        <v>3</v>
      </c>
      <c r="J81" s="158" t="str">
        <f t="shared" si="4"/>
        <v>-</v>
      </c>
      <c r="K81" s="158" t="s">
        <v>3</v>
      </c>
      <c r="L81" s="168" t="s">
        <v>3</v>
      </c>
      <c r="M81" s="169" t="s">
        <v>3</v>
      </c>
      <c r="N81" s="158" t="s">
        <v>3</v>
      </c>
      <c r="O81" s="155" t="str">
        <f t="shared" si="5"/>
        <v>-</v>
      </c>
      <c r="P81" s="158" t="s">
        <v>3</v>
      </c>
      <c r="Q81" s="158" t="s">
        <v>3</v>
      </c>
      <c r="R81" s="156" t="str">
        <f t="shared" si="6"/>
        <v>-</v>
      </c>
      <c r="S81" s="157" t="s">
        <v>3</v>
      </c>
      <c r="T81" s="158" t="s">
        <v>3</v>
      </c>
      <c r="U81" s="170" t="s">
        <v>3</v>
      </c>
      <c r="V81" s="171" t="s">
        <v>3</v>
      </c>
      <c r="W81" s="172" t="s">
        <v>3</v>
      </c>
      <c r="X81" s="13"/>
      <c r="Y81" s="13"/>
      <c r="Z81" s="162" t="e">
        <f t="shared" si="7"/>
        <v>#VALUE!</v>
      </c>
      <c r="AB81" s="163" t="s">
        <v>3</v>
      </c>
      <c r="AC81" s="163" t="s">
        <v>3</v>
      </c>
      <c r="AD81" s="163" t="s">
        <v>3</v>
      </c>
      <c r="AE81" s="163" t="s">
        <v>3</v>
      </c>
      <c r="AF81" s="163" t="s">
        <v>3</v>
      </c>
      <c r="AG81" s="163"/>
    </row>
    <row r="82" spans="2:33" s="5" customFormat="1" ht="18" customHeight="1" hidden="1">
      <c r="B82" s="164" t="s">
        <v>3</v>
      </c>
      <c r="C82" s="165" t="s">
        <v>3</v>
      </c>
      <c r="D82" s="166" t="s">
        <v>3</v>
      </c>
      <c r="E82" s="167" t="s">
        <v>3</v>
      </c>
      <c r="F82" s="158" t="s">
        <v>3</v>
      </c>
      <c r="G82" s="158" t="s">
        <v>3</v>
      </c>
      <c r="H82" s="158" t="s">
        <v>3</v>
      </c>
      <c r="I82" s="158" t="s">
        <v>3</v>
      </c>
      <c r="J82" s="158" t="str">
        <f t="shared" si="4"/>
        <v>-</v>
      </c>
      <c r="K82" s="158" t="s">
        <v>3</v>
      </c>
      <c r="L82" s="168" t="s">
        <v>3</v>
      </c>
      <c r="M82" s="169" t="s">
        <v>3</v>
      </c>
      <c r="N82" s="158" t="s">
        <v>3</v>
      </c>
      <c r="O82" s="155" t="str">
        <f t="shared" si="5"/>
        <v>-</v>
      </c>
      <c r="P82" s="158" t="s">
        <v>3</v>
      </c>
      <c r="Q82" s="158" t="s">
        <v>3</v>
      </c>
      <c r="R82" s="156" t="str">
        <f t="shared" si="6"/>
        <v>-</v>
      </c>
      <c r="S82" s="157" t="s">
        <v>3</v>
      </c>
      <c r="T82" s="158" t="s">
        <v>3</v>
      </c>
      <c r="U82" s="170" t="s">
        <v>3</v>
      </c>
      <c r="V82" s="171" t="s">
        <v>3</v>
      </c>
      <c r="W82" s="172" t="s">
        <v>3</v>
      </c>
      <c r="X82" s="13"/>
      <c r="Y82" s="13"/>
      <c r="Z82" s="162" t="e">
        <f t="shared" si="7"/>
        <v>#VALUE!</v>
      </c>
      <c r="AB82" s="163" t="s">
        <v>3</v>
      </c>
      <c r="AC82" s="163" t="s">
        <v>3</v>
      </c>
      <c r="AD82" s="163" t="s">
        <v>3</v>
      </c>
      <c r="AE82" s="163" t="s">
        <v>3</v>
      </c>
      <c r="AF82" s="163" t="s">
        <v>3</v>
      </c>
      <c r="AG82" s="163"/>
    </row>
    <row r="83" spans="2:33" s="5" customFormat="1" ht="18" customHeight="1" hidden="1">
      <c r="B83" s="164" t="s">
        <v>3</v>
      </c>
      <c r="C83" s="165" t="s">
        <v>3</v>
      </c>
      <c r="D83" s="166" t="s">
        <v>3</v>
      </c>
      <c r="E83" s="167" t="s">
        <v>3</v>
      </c>
      <c r="F83" s="158" t="s">
        <v>3</v>
      </c>
      <c r="G83" s="158" t="s">
        <v>3</v>
      </c>
      <c r="H83" s="158" t="s">
        <v>3</v>
      </c>
      <c r="I83" s="158" t="s">
        <v>3</v>
      </c>
      <c r="J83" s="158" t="str">
        <f t="shared" si="4"/>
        <v>-</v>
      </c>
      <c r="K83" s="158" t="s">
        <v>3</v>
      </c>
      <c r="L83" s="168" t="s">
        <v>3</v>
      </c>
      <c r="M83" s="169" t="s">
        <v>3</v>
      </c>
      <c r="N83" s="158" t="s">
        <v>3</v>
      </c>
      <c r="O83" s="155" t="str">
        <f t="shared" si="5"/>
        <v>-</v>
      </c>
      <c r="P83" s="158" t="s">
        <v>3</v>
      </c>
      <c r="Q83" s="158" t="s">
        <v>3</v>
      </c>
      <c r="R83" s="156" t="str">
        <f t="shared" si="6"/>
        <v>-</v>
      </c>
      <c r="S83" s="157" t="s">
        <v>3</v>
      </c>
      <c r="T83" s="158" t="s">
        <v>3</v>
      </c>
      <c r="U83" s="170" t="s">
        <v>3</v>
      </c>
      <c r="V83" s="171" t="s">
        <v>3</v>
      </c>
      <c r="W83" s="172" t="s">
        <v>3</v>
      </c>
      <c r="X83" s="13"/>
      <c r="Y83" s="13"/>
      <c r="Z83" s="162" t="e">
        <f t="shared" si="7"/>
        <v>#VALUE!</v>
      </c>
      <c r="AB83" s="163" t="s">
        <v>3</v>
      </c>
      <c r="AC83" s="163" t="s">
        <v>3</v>
      </c>
      <c r="AD83" s="163" t="s">
        <v>3</v>
      </c>
      <c r="AE83" s="163" t="s">
        <v>3</v>
      </c>
      <c r="AF83" s="163" t="s">
        <v>3</v>
      </c>
      <c r="AG83" s="163"/>
    </row>
    <row r="84" spans="2:33" s="5" customFormat="1" ht="18" customHeight="1" hidden="1">
      <c r="B84" s="164" t="s">
        <v>3</v>
      </c>
      <c r="C84" s="165" t="s">
        <v>3</v>
      </c>
      <c r="D84" s="166" t="s">
        <v>3</v>
      </c>
      <c r="E84" s="167" t="s">
        <v>3</v>
      </c>
      <c r="F84" s="158" t="s">
        <v>3</v>
      </c>
      <c r="G84" s="158" t="s">
        <v>3</v>
      </c>
      <c r="H84" s="158" t="s">
        <v>3</v>
      </c>
      <c r="I84" s="158" t="s">
        <v>3</v>
      </c>
      <c r="J84" s="158" t="str">
        <f t="shared" si="4"/>
        <v>-</v>
      </c>
      <c r="K84" s="158" t="s">
        <v>3</v>
      </c>
      <c r="L84" s="168" t="s">
        <v>3</v>
      </c>
      <c r="M84" s="169" t="s">
        <v>3</v>
      </c>
      <c r="N84" s="158" t="s">
        <v>3</v>
      </c>
      <c r="O84" s="155" t="str">
        <f t="shared" si="5"/>
        <v>-</v>
      </c>
      <c r="P84" s="158" t="s">
        <v>3</v>
      </c>
      <c r="Q84" s="158" t="s">
        <v>3</v>
      </c>
      <c r="R84" s="156" t="str">
        <f t="shared" si="6"/>
        <v>-</v>
      </c>
      <c r="S84" s="157" t="s">
        <v>3</v>
      </c>
      <c r="T84" s="158" t="s">
        <v>3</v>
      </c>
      <c r="U84" s="170" t="s">
        <v>3</v>
      </c>
      <c r="V84" s="171" t="s">
        <v>3</v>
      </c>
      <c r="W84" s="172" t="s">
        <v>3</v>
      </c>
      <c r="X84" s="13"/>
      <c r="Y84" s="13"/>
      <c r="Z84" s="162" t="e">
        <f t="shared" si="7"/>
        <v>#VALUE!</v>
      </c>
      <c r="AB84" s="163" t="s">
        <v>3</v>
      </c>
      <c r="AC84" s="163" t="s">
        <v>3</v>
      </c>
      <c r="AD84" s="163" t="s">
        <v>3</v>
      </c>
      <c r="AE84" s="163" t="s">
        <v>3</v>
      </c>
      <c r="AF84" s="163" t="s">
        <v>3</v>
      </c>
      <c r="AG84" s="163"/>
    </row>
    <row r="85" spans="2:33" s="5" customFormat="1" ht="18" customHeight="1" hidden="1">
      <c r="B85" s="164" t="s">
        <v>3</v>
      </c>
      <c r="C85" s="165" t="s">
        <v>3</v>
      </c>
      <c r="D85" s="166" t="s">
        <v>3</v>
      </c>
      <c r="E85" s="167" t="s">
        <v>3</v>
      </c>
      <c r="F85" s="158" t="s">
        <v>3</v>
      </c>
      <c r="G85" s="158" t="s">
        <v>3</v>
      </c>
      <c r="H85" s="158" t="s">
        <v>3</v>
      </c>
      <c r="I85" s="158" t="s">
        <v>3</v>
      </c>
      <c r="J85" s="158" t="str">
        <f t="shared" si="4"/>
        <v>-</v>
      </c>
      <c r="K85" s="158" t="s">
        <v>3</v>
      </c>
      <c r="L85" s="168" t="s">
        <v>3</v>
      </c>
      <c r="M85" s="169" t="s">
        <v>3</v>
      </c>
      <c r="N85" s="158" t="s">
        <v>3</v>
      </c>
      <c r="O85" s="155" t="str">
        <f t="shared" si="5"/>
        <v>-</v>
      </c>
      <c r="P85" s="158" t="s">
        <v>3</v>
      </c>
      <c r="Q85" s="158" t="s">
        <v>3</v>
      </c>
      <c r="R85" s="156" t="str">
        <f t="shared" si="6"/>
        <v>-</v>
      </c>
      <c r="S85" s="157" t="s">
        <v>3</v>
      </c>
      <c r="T85" s="158" t="s">
        <v>3</v>
      </c>
      <c r="U85" s="170" t="s">
        <v>3</v>
      </c>
      <c r="V85" s="171" t="s">
        <v>3</v>
      </c>
      <c r="W85" s="172" t="s">
        <v>3</v>
      </c>
      <c r="X85" s="13"/>
      <c r="Y85" s="13"/>
      <c r="Z85" s="162" t="e">
        <f t="shared" si="7"/>
        <v>#VALUE!</v>
      </c>
      <c r="AB85" s="163" t="s">
        <v>3</v>
      </c>
      <c r="AC85" s="163" t="s">
        <v>3</v>
      </c>
      <c r="AD85" s="163" t="s">
        <v>3</v>
      </c>
      <c r="AE85" s="163" t="s">
        <v>3</v>
      </c>
      <c r="AF85" s="163" t="s">
        <v>3</v>
      </c>
      <c r="AG85" s="163"/>
    </row>
    <row r="86" spans="2:33" s="5" customFormat="1" ht="18" customHeight="1" hidden="1">
      <c r="B86" s="164" t="s">
        <v>3</v>
      </c>
      <c r="C86" s="165" t="s">
        <v>3</v>
      </c>
      <c r="D86" s="166" t="s">
        <v>3</v>
      </c>
      <c r="E86" s="167" t="s">
        <v>3</v>
      </c>
      <c r="F86" s="158" t="s">
        <v>3</v>
      </c>
      <c r="G86" s="158" t="s">
        <v>3</v>
      </c>
      <c r="H86" s="158" t="s">
        <v>3</v>
      </c>
      <c r="I86" s="158" t="s">
        <v>3</v>
      </c>
      <c r="J86" s="158" t="str">
        <f t="shared" si="4"/>
        <v>-</v>
      </c>
      <c r="K86" s="158" t="s">
        <v>3</v>
      </c>
      <c r="L86" s="168" t="s">
        <v>3</v>
      </c>
      <c r="M86" s="169" t="s">
        <v>3</v>
      </c>
      <c r="N86" s="158" t="s">
        <v>3</v>
      </c>
      <c r="O86" s="155" t="str">
        <f t="shared" si="5"/>
        <v>-</v>
      </c>
      <c r="P86" s="158" t="s">
        <v>3</v>
      </c>
      <c r="Q86" s="158" t="s">
        <v>3</v>
      </c>
      <c r="R86" s="156" t="str">
        <f t="shared" si="6"/>
        <v>-</v>
      </c>
      <c r="S86" s="157" t="s">
        <v>3</v>
      </c>
      <c r="T86" s="158" t="s">
        <v>3</v>
      </c>
      <c r="U86" s="170" t="s">
        <v>3</v>
      </c>
      <c r="V86" s="171" t="s">
        <v>3</v>
      </c>
      <c r="W86" s="172" t="s">
        <v>3</v>
      </c>
      <c r="X86" s="13"/>
      <c r="Y86" s="13"/>
      <c r="Z86" s="162" t="e">
        <f t="shared" si="7"/>
        <v>#VALUE!</v>
      </c>
      <c r="AB86" s="163" t="s">
        <v>3</v>
      </c>
      <c r="AC86" s="163" t="s">
        <v>3</v>
      </c>
      <c r="AD86" s="163" t="s">
        <v>3</v>
      </c>
      <c r="AE86" s="163" t="s">
        <v>3</v>
      </c>
      <c r="AF86" s="163" t="s">
        <v>3</v>
      </c>
      <c r="AG86" s="163"/>
    </row>
    <row r="87" spans="2:33" s="5" customFormat="1" ht="18" customHeight="1" hidden="1">
      <c r="B87" s="164" t="s">
        <v>3</v>
      </c>
      <c r="C87" s="165" t="s">
        <v>3</v>
      </c>
      <c r="D87" s="166" t="s">
        <v>3</v>
      </c>
      <c r="E87" s="167" t="s">
        <v>3</v>
      </c>
      <c r="F87" s="158" t="s">
        <v>3</v>
      </c>
      <c r="G87" s="158" t="s">
        <v>3</v>
      </c>
      <c r="H87" s="158" t="s">
        <v>3</v>
      </c>
      <c r="I87" s="158" t="s">
        <v>3</v>
      </c>
      <c r="J87" s="158" t="str">
        <f t="shared" si="4"/>
        <v>-</v>
      </c>
      <c r="K87" s="158" t="s">
        <v>3</v>
      </c>
      <c r="L87" s="168" t="s">
        <v>3</v>
      </c>
      <c r="M87" s="169" t="s">
        <v>3</v>
      </c>
      <c r="N87" s="158" t="s">
        <v>3</v>
      </c>
      <c r="O87" s="155" t="str">
        <f t="shared" si="5"/>
        <v>-</v>
      </c>
      <c r="P87" s="158" t="s">
        <v>3</v>
      </c>
      <c r="Q87" s="158" t="s">
        <v>3</v>
      </c>
      <c r="R87" s="156" t="str">
        <f t="shared" si="6"/>
        <v>-</v>
      </c>
      <c r="S87" s="157" t="s">
        <v>3</v>
      </c>
      <c r="T87" s="158" t="s">
        <v>3</v>
      </c>
      <c r="U87" s="170" t="s">
        <v>3</v>
      </c>
      <c r="V87" s="171" t="s">
        <v>3</v>
      </c>
      <c r="W87" s="172" t="s">
        <v>3</v>
      </c>
      <c r="X87" s="13"/>
      <c r="Y87" s="13"/>
      <c r="Z87" s="162" t="e">
        <f t="shared" si="7"/>
        <v>#VALUE!</v>
      </c>
      <c r="AB87" s="163" t="s">
        <v>3</v>
      </c>
      <c r="AC87" s="163" t="s">
        <v>3</v>
      </c>
      <c r="AD87" s="163" t="s">
        <v>3</v>
      </c>
      <c r="AE87" s="163" t="s">
        <v>3</v>
      </c>
      <c r="AF87" s="163" t="s">
        <v>3</v>
      </c>
      <c r="AG87" s="163"/>
    </row>
    <row r="88" spans="2:33" s="5" customFormat="1" ht="18" customHeight="1" hidden="1">
      <c r="B88" s="164" t="s">
        <v>3</v>
      </c>
      <c r="C88" s="165" t="s">
        <v>3</v>
      </c>
      <c r="D88" s="166" t="s">
        <v>3</v>
      </c>
      <c r="E88" s="167" t="s">
        <v>3</v>
      </c>
      <c r="F88" s="158" t="s">
        <v>3</v>
      </c>
      <c r="G88" s="158" t="s">
        <v>3</v>
      </c>
      <c r="H88" s="158" t="s">
        <v>3</v>
      </c>
      <c r="I88" s="158" t="s">
        <v>3</v>
      </c>
      <c r="J88" s="158" t="str">
        <f t="shared" si="4"/>
        <v>-</v>
      </c>
      <c r="K88" s="158" t="s">
        <v>3</v>
      </c>
      <c r="L88" s="168" t="s">
        <v>3</v>
      </c>
      <c r="M88" s="169" t="s">
        <v>3</v>
      </c>
      <c r="N88" s="158" t="s">
        <v>3</v>
      </c>
      <c r="O88" s="155" t="str">
        <f t="shared" si="5"/>
        <v>-</v>
      </c>
      <c r="P88" s="158" t="s">
        <v>3</v>
      </c>
      <c r="Q88" s="158" t="s">
        <v>3</v>
      </c>
      <c r="R88" s="156" t="str">
        <f t="shared" si="6"/>
        <v>-</v>
      </c>
      <c r="S88" s="157" t="s">
        <v>3</v>
      </c>
      <c r="T88" s="158" t="s">
        <v>3</v>
      </c>
      <c r="U88" s="170" t="s">
        <v>3</v>
      </c>
      <c r="V88" s="171" t="s">
        <v>3</v>
      </c>
      <c r="W88" s="172" t="s">
        <v>3</v>
      </c>
      <c r="X88" s="13"/>
      <c r="Y88" s="13"/>
      <c r="Z88" s="162" t="e">
        <f t="shared" si="7"/>
        <v>#VALUE!</v>
      </c>
      <c r="AB88" s="163" t="s">
        <v>3</v>
      </c>
      <c r="AC88" s="163" t="s">
        <v>3</v>
      </c>
      <c r="AD88" s="163" t="s">
        <v>3</v>
      </c>
      <c r="AE88" s="163" t="s">
        <v>3</v>
      </c>
      <c r="AF88" s="163" t="s">
        <v>3</v>
      </c>
      <c r="AG88" s="163"/>
    </row>
    <row r="89" spans="2:33" s="5" customFormat="1" ht="18" customHeight="1" hidden="1">
      <c r="B89" s="164" t="s">
        <v>3</v>
      </c>
      <c r="C89" s="165" t="s">
        <v>3</v>
      </c>
      <c r="D89" s="166" t="s">
        <v>3</v>
      </c>
      <c r="E89" s="167" t="s">
        <v>3</v>
      </c>
      <c r="F89" s="158" t="s">
        <v>3</v>
      </c>
      <c r="G89" s="158" t="s">
        <v>3</v>
      </c>
      <c r="H89" s="158" t="s">
        <v>3</v>
      </c>
      <c r="I89" s="158" t="s">
        <v>3</v>
      </c>
      <c r="J89" s="158" t="str">
        <f t="shared" si="4"/>
        <v>-</v>
      </c>
      <c r="K89" s="158" t="s">
        <v>3</v>
      </c>
      <c r="L89" s="168" t="s">
        <v>3</v>
      </c>
      <c r="M89" s="169" t="s">
        <v>3</v>
      </c>
      <c r="N89" s="158" t="s">
        <v>3</v>
      </c>
      <c r="O89" s="155" t="str">
        <f t="shared" si="5"/>
        <v>-</v>
      </c>
      <c r="P89" s="158" t="s">
        <v>3</v>
      </c>
      <c r="Q89" s="158" t="s">
        <v>3</v>
      </c>
      <c r="R89" s="156" t="str">
        <f t="shared" si="6"/>
        <v>-</v>
      </c>
      <c r="S89" s="157" t="s">
        <v>3</v>
      </c>
      <c r="T89" s="158" t="s">
        <v>3</v>
      </c>
      <c r="U89" s="170" t="s">
        <v>3</v>
      </c>
      <c r="V89" s="171" t="s">
        <v>3</v>
      </c>
      <c r="W89" s="172" t="s">
        <v>3</v>
      </c>
      <c r="X89" s="13"/>
      <c r="Y89" s="13"/>
      <c r="Z89" s="162" t="e">
        <f t="shared" si="7"/>
        <v>#VALUE!</v>
      </c>
      <c r="AB89" s="163" t="s">
        <v>3</v>
      </c>
      <c r="AC89" s="163" t="s">
        <v>3</v>
      </c>
      <c r="AD89" s="163" t="s">
        <v>3</v>
      </c>
      <c r="AE89" s="163" t="s">
        <v>3</v>
      </c>
      <c r="AF89" s="163" t="s">
        <v>3</v>
      </c>
      <c r="AG89" s="163"/>
    </row>
    <row r="90" spans="2:33" s="5" customFormat="1" ht="18" customHeight="1" hidden="1">
      <c r="B90" s="164" t="s">
        <v>3</v>
      </c>
      <c r="C90" s="165" t="s">
        <v>3</v>
      </c>
      <c r="D90" s="166" t="s">
        <v>3</v>
      </c>
      <c r="E90" s="167" t="s">
        <v>3</v>
      </c>
      <c r="F90" s="158" t="s">
        <v>3</v>
      </c>
      <c r="G90" s="158" t="s">
        <v>3</v>
      </c>
      <c r="H90" s="158" t="s">
        <v>3</v>
      </c>
      <c r="I90" s="158" t="s">
        <v>3</v>
      </c>
      <c r="J90" s="158" t="str">
        <f t="shared" si="4"/>
        <v>-</v>
      </c>
      <c r="K90" s="158" t="s">
        <v>3</v>
      </c>
      <c r="L90" s="168" t="s">
        <v>3</v>
      </c>
      <c r="M90" s="169" t="s">
        <v>3</v>
      </c>
      <c r="N90" s="158" t="s">
        <v>3</v>
      </c>
      <c r="O90" s="155" t="str">
        <f t="shared" si="5"/>
        <v>-</v>
      </c>
      <c r="P90" s="158" t="s">
        <v>3</v>
      </c>
      <c r="Q90" s="158" t="s">
        <v>3</v>
      </c>
      <c r="R90" s="156" t="str">
        <f t="shared" si="6"/>
        <v>-</v>
      </c>
      <c r="S90" s="157" t="s">
        <v>3</v>
      </c>
      <c r="T90" s="158" t="s">
        <v>3</v>
      </c>
      <c r="U90" s="170" t="s">
        <v>3</v>
      </c>
      <c r="V90" s="171" t="s">
        <v>3</v>
      </c>
      <c r="W90" s="172" t="s">
        <v>3</v>
      </c>
      <c r="X90" s="13"/>
      <c r="Y90" s="13"/>
      <c r="Z90" s="162" t="e">
        <f t="shared" si="7"/>
        <v>#VALUE!</v>
      </c>
      <c r="AB90" s="163" t="s">
        <v>3</v>
      </c>
      <c r="AC90" s="163" t="s">
        <v>3</v>
      </c>
      <c r="AD90" s="163" t="s">
        <v>3</v>
      </c>
      <c r="AE90" s="163" t="s">
        <v>3</v>
      </c>
      <c r="AF90" s="163" t="s">
        <v>3</v>
      </c>
      <c r="AG90" s="163"/>
    </row>
    <row r="91" spans="2:33" s="5" customFormat="1" ht="18" customHeight="1" hidden="1">
      <c r="B91" s="164" t="s">
        <v>3</v>
      </c>
      <c r="C91" s="165" t="s">
        <v>3</v>
      </c>
      <c r="D91" s="166" t="s">
        <v>3</v>
      </c>
      <c r="E91" s="167" t="s">
        <v>3</v>
      </c>
      <c r="F91" s="158" t="s">
        <v>3</v>
      </c>
      <c r="G91" s="158" t="s">
        <v>3</v>
      </c>
      <c r="H91" s="158" t="s">
        <v>3</v>
      </c>
      <c r="I91" s="158" t="s">
        <v>3</v>
      </c>
      <c r="J91" s="158" t="str">
        <f t="shared" si="4"/>
        <v>-</v>
      </c>
      <c r="K91" s="158" t="s">
        <v>3</v>
      </c>
      <c r="L91" s="168" t="s">
        <v>3</v>
      </c>
      <c r="M91" s="169" t="s">
        <v>3</v>
      </c>
      <c r="N91" s="158" t="s">
        <v>3</v>
      </c>
      <c r="O91" s="155" t="str">
        <f t="shared" si="5"/>
        <v>-</v>
      </c>
      <c r="P91" s="158" t="s">
        <v>3</v>
      </c>
      <c r="Q91" s="158" t="s">
        <v>3</v>
      </c>
      <c r="R91" s="156" t="str">
        <f t="shared" si="6"/>
        <v>-</v>
      </c>
      <c r="S91" s="157" t="s">
        <v>3</v>
      </c>
      <c r="T91" s="158" t="s">
        <v>3</v>
      </c>
      <c r="U91" s="170" t="s">
        <v>3</v>
      </c>
      <c r="V91" s="171" t="s">
        <v>3</v>
      </c>
      <c r="W91" s="172" t="s">
        <v>3</v>
      </c>
      <c r="X91" s="13"/>
      <c r="Y91" s="13"/>
      <c r="Z91" s="162" t="e">
        <f t="shared" si="7"/>
        <v>#VALUE!</v>
      </c>
      <c r="AB91" s="163" t="s">
        <v>3</v>
      </c>
      <c r="AC91" s="163" t="s">
        <v>3</v>
      </c>
      <c r="AD91" s="163" t="s">
        <v>3</v>
      </c>
      <c r="AE91" s="163" t="s">
        <v>3</v>
      </c>
      <c r="AF91" s="163" t="s">
        <v>3</v>
      </c>
      <c r="AG91" s="163"/>
    </row>
    <row r="92" spans="2:33" s="5" customFormat="1" ht="18" customHeight="1" hidden="1">
      <c r="B92" s="164" t="s">
        <v>3</v>
      </c>
      <c r="C92" s="165" t="s">
        <v>3</v>
      </c>
      <c r="D92" s="166" t="s">
        <v>3</v>
      </c>
      <c r="E92" s="167" t="s">
        <v>3</v>
      </c>
      <c r="F92" s="158" t="s">
        <v>3</v>
      </c>
      <c r="G92" s="158" t="s">
        <v>3</v>
      </c>
      <c r="H92" s="158" t="s">
        <v>3</v>
      </c>
      <c r="I92" s="158" t="s">
        <v>3</v>
      </c>
      <c r="J92" s="158" t="str">
        <f t="shared" si="4"/>
        <v>-</v>
      </c>
      <c r="K92" s="158" t="s">
        <v>3</v>
      </c>
      <c r="L92" s="168" t="s">
        <v>3</v>
      </c>
      <c r="M92" s="169" t="s">
        <v>3</v>
      </c>
      <c r="N92" s="158" t="s">
        <v>3</v>
      </c>
      <c r="O92" s="155" t="str">
        <f t="shared" si="5"/>
        <v>-</v>
      </c>
      <c r="P92" s="158" t="s">
        <v>3</v>
      </c>
      <c r="Q92" s="158" t="s">
        <v>3</v>
      </c>
      <c r="R92" s="156" t="str">
        <f t="shared" si="6"/>
        <v>-</v>
      </c>
      <c r="S92" s="157" t="s">
        <v>3</v>
      </c>
      <c r="T92" s="158" t="s">
        <v>3</v>
      </c>
      <c r="U92" s="170" t="s">
        <v>3</v>
      </c>
      <c r="V92" s="171" t="s">
        <v>3</v>
      </c>
      <c r="W92" s="172" t="s">
        <v>3</v>
      </c>
      <c r="X92" s="13"/>
      <c r="Y92" s="13"/>
      <c r="Z92" s="162" t="e">
        <f t="shared" si="7"/>
        <v>#VALUE!</v>
      </c>
      <c r="AB92" s="163" t="s">
        <v>3</v>
      </c>
      <c r="AC92" s="163" t="s">
        <v>3</v>
      </c>
      <c r="AD92" s="163" t="s">
        <v>3</v>
      </c>
      <c r="AE92" s="163" t="s">
        <v>3</v>
      </c>
      <c r="AF92" s="163" t="s">
        <v>3</v>
      </c>
      <c r="AG92" s="163"/>
    </row>
    <row r="93" spans="2:33" s="5" customFormat="1" ht="18" customHeight="1" hidden="1">
      <c r="B93" s="164" t="s">
        <v>3</v>
      </c>
      <c r="C93" s="165" t="s">
        <v>3</v>
      </c>
      <c r="D93" s="166" t="s">
        <v>3</v>
      </c>
      <c r="E93" s="167" t="s">
        <v>3</v>
      </c>
      <c r="F93" s="158" t="s">
        <v>3</v>
      </c>
      <c r="G93" s="158" t="s">
        <v>3</v>
      </c>
      <c r="H93" s="158" t="s">
        <v>3</v>
      </c>
      <c r="I93" s="158" t="s">
        <v>3</v>
      </c>
      <c r="J93" s="158" t="str">
        <f t="shared" si="4"/>
        <v>-</v>
      </c>
      <c r="K93" s="158" t="s">
        <v>3</v>
      </c>
      <c r="L93" s="168" t="s">
        <v>3</v>
      </c>
      <c r="M93" s="169" t="s">
        <v>3</v>
      </c>
      <c r="N93" s="158" t="s">
        <v>3</v>
      </c>
      <c r="O93" s="155" t="str">
        <f t="shared" si="5"/>
        <v>-</v>
      </c>
      <c r="P93" s="158" t="s">
        <v>3</v>
      </c>
      <c r="Q93" s="158" t="s">
        <v>3</v>
      </c>
      <c r="R93" s="156" t="str">
        <f t="shared" si="6"/>
        <v>-</v>
      </c>
      <c r="S93" s="157" t="s">
        <v>3</v>
      </c>
      <c r="T93" s="158" t="s">
        <v>3</v>
      </c>
      <c r="U93" s="170" t="s">
        <v>3</v>
      </c>
      <c r="V93" s="171" t="s">
        <v>3</v>
      </c>
      <c r="W93" s="172" t="s">
        <v>3</v>
      </c>
      <c r="X93" s="13"/>
      <c r="Y93" s="13"/>
      <c r="Z93" s="162" t="e">
        <f t="shared" si="7"/>
        <v>#VALUE!</v>
      </c>
      <c r="AB93" s="163" t="s">
        <v>3</v>
      </c>
      <c r="AC93" s="163" t="s">
        <v>3</v>
      </c>
      <c r="AD93" s="163" t="s">
        <v>3</v>
      </c>
      <c r="AE93" s="163" t="s">
        <v>3</v>
      </c>
      <c r="AF93" s="163" t="s">
        <v>3</v>
      </c>
      <c r="AG93" s="163"/>
    </row>
    <row r="94" spans="2:33" s="5" customFormat="1" ht="18" customHeight="1" hidden="1">
      <c r="B94" s="164" t="s">
        <v>3</v>
      </c>
      <c r="C94" s="165" t="s">
        <v>3</v>
      </c>
      <c r="D94" s="166" t="s">
        <v>3</v>
      </c>
      <c r="E94" s="167" t="s">
        <v>3</v>
      </c>
      <c r="F94" s="158" t="s">
        <v>3</v>
      </c>
      <c r="G94" s="158" t="s">
        <v>3</v>
      </c>
      <c r="H94" s="158" t="s">
        <v>3</v>
      </c>
      <c r="I94" s="158" t="s">
        <v>3</v>
      </c>
      <c r="J94" s="158" t="str">
        <f>IF(AND(ISNUMBER(H94),ISNUMBER(I94)),H94-I94,"-")</f>
        <v>-</v>
      </c>
      <c r="K94" s="158" t="s">
        <v>3</v>
      </c>
      <c r="L94" s="168" t="s">
        <v>3</v>
      </c>
      <c r="M94" s="169" t="s">
        <v>3</v>
      </c>
      <c r="N94" s="158" t="s">
        <v>3</v>
      </c>
      <c r="O94" s="155" t="str">
        <f>IF(AND(ISNUMBER(M94),ISNUMBER(N94)),M94-N94,"-")</f>
        <v>-</v>
      </c>
      <c r="P94" s="158" t="s">
        <v>3</v>
      </c>
      <c r="Q94" s="158" t="s">
        <v>3</v>
      </c>
      <c r="R94" s="156" t="str">
        <f>IF(AND(ISNUMBER(P94),ISNUMBER(Q94)),P94-Q94,"-")</f>
        <v>-</v>
      </c>
      <c r="S94" s="157" t="s">
        <v>3</v>
      </c>
      <c r="T94" s="158" t="s">
        <v>3</v>
      </c>
      <c r="U94" s="170" t="s">
        <v>3</v>
      </c>
      <c r="V94" s="171" t="s">
        <v>3</v>
      </c>
      <c r="W94" s="172" t="s">
        <v>3</v>
      </c>
      <c r="X94" s="13"/>
      <c r="Y94" s="13"/>
      <c r="Z94" s="162" t="e">
        <f aca="true" t="shared" si="8" ref="Z94:Z99">E94*H94/1000-F94*I94/1000</f>
        <v>#VALUE!</v>
      </c>
      <c r="AB94" s="163" t="s">
        <v>3</v>
      </c>
      <c r="AC94" s="163" t="s">
        <v>3</v>
      </c>
      <c r="AD94" s="163" t="s">
        <v>3</v>
      </c>
      <c r="AE94" s="163" t="s">
        <v>3</v>
      </c>
      <c r="AF94" s="163" t="s">
        <v>3</v>
      </c>
      <c r="AG94" s="163"/>
    </row>
    <row r="95" spans="2:33" s="5" customFormat="1" ht="18" customHeight="1" hidden="1">
      <c r="B95" s="164" t="s">
        <v>3</v>
      </c>
      <c r="C95" s="165" t="s">
        <v>3</v>
      </c>
      <c r="D95" s="166" t="s">
        <v>3</v>
      </c>
      <c r="E95" s="167" t="s">
        <v>3</v>
      </c>
      <c r="F95" s="158" t="s">
        <v>3</v>
      </c>
      <c r="G95" s="158" t="s">
        <v>3</v>
      </c>
      <c r="H95" s="158" t="s">
        <v>3</v>
      </c>
      <c r="I95" s="158" t="s">
        <v>3</v>
      </c>
      <c r="J95" s="158" t="str">
        <f>IF(AND(ISNUMBER(H95),ISNUMBER(I95)),H95-I95,"-")</f>
        <v>-</v>
      </c>
      <c r="K95" s="158" t="s">
        <v>3</v>
      </c>
      <c r="L95" s="168" t="s">
        <v>3</v>
      </c>
      <c r="M95" s="169" t="s">
        <v>3</v>
      </c>
      <c r="N95" s="158" t="s">
        <v>3</v>
      </c>
      <c r="O95" s="155" t="str">
        <f>IF(AND(ISNUMBER(M95),ISNUMBER(N95)),M95-N95,"-")</f>
        <v>-</v>
      </c>
      <c r="P95" s="158" t="s">
        <v>3</v>
      </c>
      <c r="Q95" s="158" t="s">
        <v>3</v>
      </c>
      <c r="R95" s="156" t="str">
        <f>IF(AND(ISNUMBER(P95),ISNUMBER(Q95)),P95-Q95,"-")</f>
        <v>-</v>
      </c>
      <c r="S95" s="157" t="s">
        <v>3</v>
      </c>
      <c r="T95" s="158" t="s">
        <v>3</v>
      </c>
      <c r="U95" s="170" t="s">
        <v>3</v>
      </c>
      <c r="V95" s="171" t="s">
        <v>3</v>
      </c>
      <c r="W95" s="172" t="s">
        <v>3</v>
      </c>
      <c r="X95" s="13"/>
      <c r="Y95" s="13"/>
      <c r="Z95" s="162" t="e">
        <f t="shared" si="8"/>
        <v>#VALUE!</v>
      </c>
      <c r="AB95" s="163" t="s">
        <v>3</v>
      </c>
      <c r="AC95" s="163" t="s">
        <v>3</v>
      </c>
      <c r="AD95" s="163" t="s">
        <v>3</v>
      </c>
      <c r="AE95" s="163" t="s">
        <v>3</v>
      </c>
      <c r="AF95" s="163" t="s">
        <v>3</v>
      </c>
      <c r="AG95" s="163"/>
    </row>
    <row r="96" spans="2:33" s="5" customFormat="1" ht="18" customHeight="1" hidden="1">
      <c r="B96" s="164" t="s">
        <v>3</v>
      </c>
      <c r="C96" s="165" t="s">
        <v>3</v>
      </c>
      <c r="D96" s="166" t="s">
        <v>3</v>
      </c>
      <c r="E96" s="167" t="s">
        <v>3</v>
      </c>
      <c r="F96" s="158" t="s">
        <v>3</v>
      </c>
      <c r="G96" s="158" t="s">
        <v>3</v>
      </c>
      <c r="H96" s="158" t="s">
        <v>3</v>
      </c>
      <c r="I96" s="158" t="s">
        <v>3</v>
      </c>
      <c r="J96" s="158" t="str">
        <f>IF(AND(ISNUMBER(H96),ISNUMBER(I96)),H96-I96,"-")</f>
        <v>-</v>
      </c>
      <c r="K96" s="158" t="s">
        <v>3</v>
      </c>
      <c r="L96" s="168" t="s">
        <v>3</v>
      </c>
      <c r="M96" s="169" t="s">
        <v>3</v>
      </c>
      <c r="N96" s="158" t="s">
        <v>3</v>
      </c>
      <c r="O96" s="155" t="str">
        <f>IF(AND(ISNUMBER(M96),ISNUMBER(N96)),M96-N96,"-")</f>
        <v>-</v>
      </c>
      <c r="P96" s="158" t="s">
        <v>3</v>
      </c>
      <c r="Q96" s="158" t="s">
        <v>3</v>
      </c>
      <c r="R96" s="156" t="str">
        <f>IF(AND(ISNUMBER(P96),ISNUMBER(Q96)),P96-Q96,"-")</f>
        <v>-</v>
      </c>
      <c r="S96" s="157" t="s">
        <v>3</v>
      </c>
      <c r="T96" s="158" t="s">
        <v>3</v>
      </c>
      <c r="U96" s="170" t="s">
        <v>3</v>
      </c>
      <c r="V96" s="171" t="s">
        <v>3</v>
      </c>
      <c r="W96" s="172" t="s">
        <v>3</v>
      </c>
      <c r="X96" s="13"/>
      <c r="Y96" s="13"/>
      <c r="Z96" s="162" t="e">
        <f t="shared" si="8"/>
        <v>#VALUE!</v>
      </c>
      <c r="AB96" s="163" t="s">
        <v>3</v>
      </c>
      <c r="AC96" s="163" t="s">
        <v>3</v>
      </c>
      <c r="AD96" s="163" t="s">
        <v>3</v>
      </c>
      <c r="AE96" s="163" t="s">
        <v>3</v>
      </c>
      <c r="AF96" s="163" t="s">
        <v>3</v>
      </c>
      <c r="AG96" s="163"/>
    </row>
    <row r="97" spans="2:33" s="5" customFormat="1" ht="18" customHeight="1" hidden="1">
      <c r="B97" s="164" t="s">
        <v>3</v>
      </c>
      <c r="C97" s="165" t="s">
        <v>3</v>
      </c>
      <c r="D97" s="166" t="s">
        <v>3</v>
      </c>
      <c r="E97" s="167" t="s">
        <v>3</v>
      </c>
      <c r="F97" s="158" t="s">
        <v>3</v>
      </c>
      <c r="G97" s="158" t="s">
        <v>3</v>
      </c>
      <c r="H97" s="158" t="s">
        <v>3</v>
      </c>
      <c r="I97" s="158" t="s">
        <v>3</v>
      </c>
      <c r="J97" s="158" t="str">
        <f>IF(AND(ISNUMBER(H97),ISNUMBER(I97)),H97-I97,"-")</f>
        <v>-</v>
      </c>
      <c r="K97" s="158" t="s">
        <v>3</v>
      </c>
      <c r="L97" s="168" t="s">
        <v>3</v>
      </c>
      <c r="M97" s="169" t="s">
        <v>3</v>
      </c>
      <c r="N97" s="158" t="s">
        <v>3</v>
      </c>
      <c r="O97" s="155" t="str">
        <f>IF(AND(ISNUMBER(M97),ISNUMBER(N97)),M97-N97,"-")</f>
        <v>-</v>
      </c>
      <c r="P97" s="158" t="s">
        <v>3</v>
      </c>
      <c r="Q97" s="158" t="s">
        <v>3</v>
      </c>
      <c r="R97" s="156" t="str">
        <f>IF(AND(ISNUMBER(P97),ISNUMBER(Q97)),P97-Q97,"-")</f>
        <v>-</v>
      </c>
      <c r="S97" s="157" t="s">
        <v>3</v>
      </c>
      <c r="T97" s="158" t="s">
        <v>3</v>
      </c>
      <c r="U97" s="170" t="s">
        <v>3</v>
      </c>
      <c r="V97" s="171" t="s">
        <v>3</v>
      </c>
      <c r="W97" s="172" t="s">
        <v>3</v>
      </c>
      <c r="X97" s="13"/>
      <c r="Y97" s="13"/>
      <c r="Z97" s="162" t="e">
        <f t="shared" si="8"/>
        <v>#VALUE!</v>
      </c>
      <c r="AB97" s="163" t="s">
        <v>3</v>
      </c>
      <c r="AC97" s="163" t="s">
        <v>3</v>
      </c>
      <c r="AD97" s="163" t="s">
        <v>3</v>
      </c>
      <c r="AE97" s="163" t="s">
        <v>3</v>
      </c>
      <c r="AF97" s="163" t="s">
        <v>3</v>
      </c>
      <c r="AG97" s="163"/>
    </row>
    <row r="98" spans="2:33" s="5" customFormat="1" ht="18" customHeight="1" hidden="1">
      <c r="B98" s="164" t="s">
        <v>3</v>
      </c>
      <c r="C98" s="165" t="s">
        <v>3</v>
      </c>
      <c r="D98" s="166" t="s">
        <v>3</v>
      </c>
      <c r="E98" s="167" t="s">
        <v>3</v>
      </c>
      <c r="F98" s="158" t="s">
        <v>3</v>
      </c>
      <c r="G98" s="158" t="s">
        <v>3</v>
      </c>
      <c r="H98" s="158" t="s">
        <v>3</v>
      </c>
      <c r="I98" s="158" t="s">
        <v>3</v>
      </c>
      <c r="J98" s="158" t="str">
        <f>IF(AND(ISNUMBER(H98),ISNUMBER(I98)),H98-I98,"-")</f>
        <v>-</v>
      </c>
      <c r="K98" s="158" t="s">
        <v>3</v>
      </c>
      <c r="L98" s="168" t="s">
        <v>3</v>
      </c>
      <c r="M98" s="169" t="s">
        <v>3</v>
      </c>
      <c r="N98" s="158" t="s">
        <v>3</v>
      </c>
      <c r="O98" s="155" t="str">
        <f>IF(AND(ISNUMBER(M98),ISNUMBER(N98)),M98-N98,"-")</f>
        <v>-</v>
      </c>
      <c r="P98" s="158" t="s">
        <v>3</v>
      </c>
      <c r="Q98" s="158" t="s">
        <v>3</v>
      </c>
      <c r="R98" s="156" t="str">
        <f>IF(AND(ISNUMBER(P98),ISNUMBER(Q98)),P98-Q98,"-")</f>
        <v>-</v>
      </c>
      <c r="S98" s="157" t="s">
        <v>3</v>
      </c>
      <c r="T98" s="158" t="s">
        <v>3</v>
      </c>
      <c r="U98" s="170" t="s">
        <v>3</v>
      </c>
      <c r="V98" s="171" t="s">
        <v>3</v>
      </c>
      <c r="W98" s="172" t="s">
        <v>3</v>
      </c>
      <c r="X98" s="13"/>
      <c r="Y98" s="13"/>
      <c r="Z98" s="162" t="e">
        <f t="shared" si="8"/>
        <v>#VALUE!</v>
      </c>
      <c r="AB98" s="163" t="s">
        <v>3</v>
      </c>
      <c r="AC98" s="163" t="s">
        <v>3</v>
      </c>
      <c r="AD98" s="163" t="s">
        <v>3</v>
      </c>
      <c r="AE98" s="163" t="s">
        <v>3</v>
      </c>
      <c r="AF98" s="163" t="s">
        <v>3</v>
      </c>
      <c r="AG98" s="163"/>
    </row>
    <row r="99" spans="2:33" s="5" customFormat="1" ht="18" customHeight="1" hidden="1">
      <c r="B99" s="179" t="s">
        <v>3</v>
      </c>
      <c r="C99" s="180" t="s">
        <v>3</v>
      </c>
      <c r="D99" s="181" t="s">
        <v>3</v>
      </c>
      <c r="E99" s="182" t="s">
        <v>3</v>
      </c>
      <c r="F99" s="183" t="s">
        <v>3</v>
      </c>
      <c r="G99" s="183" t="s">
        <v>3</v>
      </c>
      <c r="H99" s="183" t="s">
        <v>3</v>
      </c>
      <c r="I99" s="183" t="s">
        <v>3</v>
      </c>
      <c r="J99" s="183" t="str">
        <f>IF(AND(ISNUMBER(H99),ISNUMBER(I99)),H99-I99,"-")</f>
        <v>-</v>
      </c>
      <c r="K99" s="183" t="s">
        <v>3</v>
      </c>
      <c r="L99" s="184" t="s">
        <v>3</v>
      </c>
      <c r="M99" s="185" t="s">
        <v>3</v>
      </c>
      <c r="N99" s="183" t="s">
        <v>3</v>
      </c>
      <c r="O99" s="183" t="str">
        <f>IF(AND(ISNUMBER(M99),ISNUMBER(N99)),M99-N99,"-")</f>
        <v>-</v>
      </c>
      <c r="P99" s="183" t="s">
        <v>3</v>
      </c>
      <c r="Q99" s="183" t="s">
        <v>3</v>
      </c>
      <c r="R99" s="186" t="str">
        <f>IF(AND(ISNUMBER(P99),ISNUMBER(Q99)),P99-Q99,"-")</f>
        <v>-</v>
      </c>
      <c r="S99" s="187" t="s">
        <v>3</v>
      </c>
      <c r="T99" s="183" t="s">
        <v>3</v>
      </c>
      <c r="U99" s="188" t="s">
        <v>3</v>
      </c>
      <c r="V99" s="189" t="s">
        <v>3</v>
      </c>
      <c r="W99" s="190" t="s">
        <v>3</v>
      </c>
      <c r="X99" s="13"/>
      <c r="Y99" s="13"/>
      <c r="Z99" s="162" t="e">
        <f t="shared" si="8"/>
        <v>#VALUE!</v>
      </c>
      <c r="AB99" s="163" t="s">
        <v>3</v>
      </c>
      <c r="AC99" s="163" t="s">
        <v>3</v>
      </c>
      <c r="AD99" s="163" t="s">
        <v>3</v>
      </c>
      <c r="AE99" s="163" t="s">
        <v>3</v>
      </c>
      <c r="AF99" s="163" t="s">
        <v>3</v>
      </c>
      <c r="AG99" s="163"/>
    </row>
    <row r="100" spans="2:25" s="5" customFormat="1" ht="21" customHeight="1">
      <c r="B100" s="191" t="s">
        <v>126</v>
      </c>
      <c r="C100" s="192">
        <f>IF(SUM(C30:C99)=0,"-",AVERAGE(C30:C99))</f>
        <v>24</v>
      </c>
      <c r="D100" s="193"/>
      <c r="E100" s="194">
        <f aca="true" t="shared" si="9" ref="E100:V100">IF(SUM(E30:E99)=0,"-",AVERAGE(E30:E99))</f>
        <v>347.2021203206381</v>
      </c>
      <c r="F100" s="195">
        <f t="shared" si="9"/>
        <v>343.23746541341154</v>
      </c>
      <c r="G100" s="195">
        <f t="shared" si="9"/>
        <v>3.964655860900878</v>
      </c>
      <c r="H100" s="195">
        <f t="shared" si="9"/>
        <v>68.54125696818035</v>
      </c>
      <c r="I100" s="195">
        <f t="shared" si="9"/>
        <v>53.99066289265951</v>
      </c>
      <c r="J100" s="195">
        <f t="shared" si="9"/>
        <v>14.550594075520841</v>
      </c>
      <c r="K100" s="195">
        <f t="shared" si="9"/>
        <v>7.810055523866509</v>
      </c>
      <c r="L100" s="196">
        <f t="shared" si="9"/>
        <v>3.860441112365792</v>
      </c>
      <c r="M100" s="197" t="str">
        <f t="shared" si="9"/>
        <v>-</v>
      </c>
      <c r="N100" s="195" t="str">
        <f t="shared" si="9"/>
        <v>-</v>
      </c>
      <c r="O100" s="195" t="str">
        <f t="shared" si="9"/>
        <v>-</v>
      </c>
      <c r="P100" s="197">
        <f t="shared" si="9"/>
        <v>0.02920000014516214</v>
      </c>
      <c r="Q100" s="195">
        <f t="shared" si="9"/>
        <v>0.02546666682076951</v>
      </c>
      <c r="R100" s="198">
        <f t="shared" si="9"/>
        <v>0.003733333324392633</v>
      </c>
      <c r="S100" s="199" t="str">
        <f t="shared" si="9"/>
        <v>-</v>
      </c>
      <c r="T100" s="195" t="str">
        <f t="shared" si="9"/>
        <v>-</v>
      </c>
      <c r="U100" s="195" t="str">
        <f t="shared" si="9"/>
        <v>-</v>
      </c>
      <c r="V100" s="199" t="str">
        <f t="shared" si="9"/>
        <v>-</v>
      </c>
      <c r="W100" s="200">
        <f>IF(SUM(W30:W99)=0,0,AVERAGE(W30:W99))</f>
        <v>5.368490015192389</v>
      </c>
      <c r="X100" s="13"/>
      <c r="Y100" s="13"/>
    </row>
    <row r="101" spans="1:25" s="5" customFormat="1" ht="20.25" customHeight="1" thickBot="1">
      <c r="A101" s="13"/>
      <c r="B101" s="201" t="s">
        <v>127</v>
      </c>
      <c r="C101" s="202">
        <f>SUM(C30:C99)</f>
        <v>720</v>
      </c>
      <c r="D101" s="203"/>
      <c r="E101" s="204">
        <f>IF(SUM(E30:E99)=0,"-",SUM(E30:E99))</f>
        <v>10416.063609619143</v>
      </c>
      <c r="F101" s="205">
        <f>IF(SUM(F30:F99)=0,"-",SUM(F30:F99))</f>
        <v>10297.123962402346</v>
      </c>
      <c r="G101" s="205">
        <f>IF(SUM(G30:G99)=0,"-",SUM(G30:G99))</f>
        <v>118.93967582702635</v>
      </c>
      <c r="H101" s="206" t="s">
        <v>128</v>
      </c>
      <c r="I101" s="206" t="s">
        <v>128</v>
      </c>
      <c r="J101" s="206" t="s">
        <v>128</v>
      </c>
      <c r="K101" s="206" t="s">
        <v>128</v>
      </c>
      <c r="L101" s="207" t="s">
        <v>128</v>
      </c>
      <c r="M101" s="208" t="str">
        <f>IF(SUM(M30:M99)=0,"-",SUM(M30:M99))</f>
        <v>-</v>
      </c>
      <c r="N101" s="202" t="str">
        <f>IF(SUM(N30:N99)=0,"-",SUM(N30:N99))</f>
        <v>-</v>
      </c>
      <c r="O101" s="209" t="str">
        <f>IF(AND(ISNUMBER(M101),ISNUMBER(N101)),M101-N101,"-")</f>
        <v>-</v>
      </c>
      <c r="P101" s="202">
        <f>IF(SUM(P30:P99)=0,"-",SUM(P30:P99))</f>
        <v>0.8760000043548641</v>
      </c>
      <c r="Q101" s="202">
        <f>IF(SUM(Q30:Q99)=0,"-",SUM(Q30:Q99))</f>
        <v>0.7640000046230853</v>
      </c>
      <c r="R101" s="210">
        <f>IF(AND(ISNUMBER(P101),ISNUMBER(Q101)),P101-Q101,"-")</f>
        <v>0.11199999973177888</v>
      </c>
      <c r="S101" s="211" t="s">
        <v>128</v>
      </c>
      <c r="T101" s="205" t="s">
        <v>128</v>
      </c>
      <c r="U101" s="205" t="s">
        <v>128</v>
      </c>
      <c r="V101" s="212" t="s">
        <v>128</v>
      </c>
      <c r="W101" s="213">
        <f>SUM(W30:W99)</f>
        <v>161.05470045577167</v>
      </c>
      <c r="X101" s="13"/>
      <c r="Y101" s="13"/>
    </row>
    <row r="102" spans="2:28" s="5" customFormat="1" ht="0.75" customHeight="1" thickBot="1">
      <c r="B102" s="89">
        <f>70-COUNTIF(B30:B99,"")</f>
        <v>30</v>
      </c>
      <c r="C102" s="214">
        <f>COUNT(C30:C99)</f>
        <v>30</v>
      </c>
      <c r="D102" s="215">
        <f>B102-C102</f>
        <v>0</v>
      </c>
      <c r="E102" s="216"/>
      <c r="F102" s="216"/>
      <c r="G102" s="216"/>
      <c r="H102" s="215"/>
      <c r="I102" s="215"/>
      <c r="J102" s="215"/>
      <c r="K102" s="216"/>
      <c r="L102" s="216"/>
      <c r="M102" s="216"/>
      <c r="N102" s="216"/>
      <c r="O102" s="216"/>
      <c r="P102" s="217"/>
      <c r="Q102" s="215"/>
      <c r="R102" s="217"/>
      <c r="S102" s="217">
        <f>AVERAGE(S57:S59)</f>
        <v>0</v>
      </c>
      <c r="T102" s="218"/>
      <c r="U102" s="219"/>
      <c r="V102" s="76"/>
      <c r="W102" s="13"/>
      <c r="X102" s="13"/>
      <c r="Y102" s="13"/>
      <c r="Z102" s="13"/>
      <c r="AA102" s="13"/>
      <c r="AB102" s="13"/>
    </row>
    <row r="103" spans="2:36" ht="27.75" customHeight="1" thickBot="1">
      <c r="B103" s="221" t="s">
        <v>129</v>
      </c>
      <c r="C103" s="225"/>
      <c r="D103" s="222"/>
      <c r="E103" s="229" t="s">
        <v>130</v>
      </c>
      <c r="F103" s="230"/>
      <c r="G103" s="231" t="s">
        <v>131</v>
      </c>
      <c r="H103" s="232" t="s">
        <v>132</v>
      </c>
      <c r="I103" s="232" t="s">
        <v>133</v>
      </c>
      <c r="J103" s="232" t="s">
        <v>134</v>
      </c>
      <c r="K103" s="231" t="s">
        <v>135</v>
      </c>
      <c r="L103" s="233" t="s">
        <v>136</v>
      </c>
      <c r="M103" s="234" t="s">
        <v>137</v>
      </c>
      <c r="N103" s="230"/>
      <c r="O103" s="235" t="s">
        <v>138</v>
      </c>
      <c r="P103" s="236"/>
      <c r="Q103" s="236"/>
      <c r="R103" s="236"/>
      <c r="S103" s="236"/>
      <c r="T103" s="236"/>
      <c r="U103" s="237"/>
      <c r="V103" s="237"/>
      <c r="W103" s="236"/>
      <c r="X103" s="236"/>
      <c r="Y103" s="218"/>
      <c r="Z103" s="236"/>
      <c r="AA103" s="236"/>
      <c r="AB103" s="236"/>
      <c r="AC103" s="238"/>
      <c r="AD103" s="238"/>
      <c r="AE103" s="239">
        <v>0</v>
      </c>
      <c r="AF103" s="239"/>
      <c r="AG103" s="239">
        <v>0</v>
      </c>
      <c r="AH103" s="239"/>
      <c r="AI103" s="238"/>
      <c r="AJ103" s="238"/>
    </row>
    <row r="104" spans="2:36" ht="15" customHeight="1">
      <c r="B104" s="227"/>
      <c r="C104" s="220"/>
      <c r="D104" s="228"/>
      <c r="E104" s="240" t="s">
        <v>139</v>
      </c>
      <c r="F104" s="241"/>
      <c r="G104" s="242">
        <v>247333.862532005</v>
      </c>
      <c r="H104" s="243">
        <v>216900.988153547</v>
      </c>
      <c r="I104" s="243">
        <v>0</v>
      </c>
      <c r="J104" s="243">
        <v>0</v>
      </c>
      <c r="K104" s="242" t="str">
        <f>IF(ISNUMBER(FIND("Двухтрубная с циркуляцией ГВС",L7)),AE103,"-")</f>
        <v>-</v>
      </c>
      <c r="L104" s="242" t="str">
        <f>IF(ISNUMBER(FIND("Двухтрубная с циркуляцией ГВС",L7)),AG103,"-")</f>
        <v>-</v>
      </c>
      <c r="M104" s="244">
        <v>6171.45133221251</v>
      </c>
      <c r="N104" s="245"/>
      <c r="O104" s="246" t="s">
        <v>128</v>
      </c>
      <c r="P104" s="247"/>
      <c r="Q104" s="248"/>
      <c r="R104" s="248"/>
      <c r="S104" s="248"/>
      <c r="T104" s="248"/>
      <c r="U104" s="249"/>
      <c r="V104" s="249"/>
      <c r="W104" s="248"/>
      <c r="X104" s="250"/>
      <c r="Y104" s="251"/>
      <c r="Z104" s="248"/>
      <c r="AA104" s="248"/>
      <c r="AB104" s="248"/>
      <c r="AC104" s="252"/>
      <c r="AD104" s="252"/>
      <c r="AE104" s="239">
        <v>71.2432502447627</v>
      </c>
      <c r="AF104" s="239"/>
      <c r="AG104" s="239">
        <v>59.276500188309</v>
      </c>
      <c r="AH104" s="239"/>
      <c r="AI104" s="253"/>
      <c r="AJ104" s="253"/>
    </row>
    <row r="105" spans="2:36" ht="15" customHeight="1" thickBot="1">
      <c r="B105" s="223"/>
      <c r="C105" s="226"/>
      <c r="D105" s="224"/>
      <c r="E105" s="254" t="s">
        <v>140</v>
      </c>
      <c r="F105" s="255"/>
      <c r="G105" s="256">
        <v>258161.457488403</v>
      </c>
      <c r="H105" s="257">
        <v>227198.112116903</v>
      </c>
      <c r="I105" s="257">
        <v>0</v>
      </c>
      <c r="J105" s="257">
        <v>0</v>
      </c>
      <c r="K105" s="256" t="str">
        <f>IF(ISNUMBER(FIND("Двухтрубная с циркуляцией ГВС",L7)),AE104,"-")</f>
        <v>-</v>
      </c>
      <c r="L105" s="256" t="str">
        <f>IF(ISNUMBER(FIND("Двухтрубная с циркуляцией ГВС",L7)),AG104,"-")</f>
        <v>-</v>
      </c>
      <c r="M105" s="258">
        <v>6359.9065211187</v>
      </c>
      <c r="N105" s="259"/>
      <c r="O105" s="260" t="s">
        <v>128</v>
      </c>
      <c r="P105" s="247"/>
      <c r="Q105" s="248"/>
      <c r="R105" s="248"/>
      <c r="S105" s="248"/>
      <c r="T105" s="248"/>
      <c r="U105" s="249"/>
      <c r="V105" s="249"/>
      <c r="W105" s="248"/>
      <c r="X105" s="250"/>
      <c r="Y105" s="251"/>
      <c r="Z105" s="248"/>
      <c r="AA105" s="248"/>
      <c r="AB105" s="248"/>
      <c r="AC105" s="252"/>
      <c r="AD105" s="252"/>
      <c r="AE105" s="252"/>
      <c r="AF105" s="252"/>
      <c r="AG105" s="252"/>
      <c r="AH105" s="252"/>
      <c r="AI105" s="253"/>
      <c r="AJ105" s="253"/>
    </row>
    <row r="106" spans="2:28" ht="15" customHeight="1" hidden="1">
      <c r="B106" s="261" t="s">
        <v>141</v>
      </c>
      <c r="C106" s="261"/>
      <c r="D106" s="261"/>
      <c r="E106" s="261"/>
      <c r="F106" s="261"/>
      <c r="G106" s="261" t="e">
        <f>24*(#REF!)-#REF!-C25*24</f>
        <v>#REF!</v>
      </c>
      <c r="H106" s="262" t="s">
        <v>142</v>
      </c>
      <c r="I106" s="262" t="s">
        <v>142</v>
      </c>
      <c r="J106" s="262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3"/>
      <c r="V106" s="264"/>
      <c r="W106" s="114"/>
      <c r="X106" s="114"/>
      <c r="Y106" s="114"/>
      <c r="Z106" s="114"/>
      <c r="AA106" s="114"/>
      <c r="AB106" s="114"/>
    </row>
    <row r="107" spans="2:28" ht="15" customHeight="1">
      <c r="B107" s="261"/>
      <c r="C107" s="261"/>
      <c r="D107" s="261"/>
      <c r="E107" s="261"/>
      <c r="F107" s="261"/>
      <c r="G107" s="261"/>
      <c r="H107" s="262"/>
      <c r="I107" s="262"/>
      <c r="J107" s="262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3"/>
      <c r="V107" s="264"/>
      <c r="W107" s="114"/>
      <c r="X107" s="114"/>
      <c r="Y107" s="114"/>
      <c r="Z107" s="114"/>
      <c r="AA107" s="114"/>
      <c r="AB107" s="114"/>
    </row>
    <row r="108" spans="1:41" ht="17.25" customHeight="1">
      <c r="A108" s="265"/>
      <c r="B108" s="266" t="s">
        <v>143</v>
      </c>
      <c r="C108" s="267"/>
      <c r="D108" s="267"/>
      <c r="E108" s="268"/>
      <c r="F108" s="267"/>
      <c r="G108" s="269"/>
      <c r="H108" s="270">
        <f>24*(C102)-C101</f>
        <v>0</v>
      </c>
      <c r="I108" s="271" t="s">
        <v>144</v>
      </c>
      <c r="J108" s="271"/>
      <c r="K108" s="271"/>
      <c r="L108" s="271"/>
      <c r="M108" s="271"/>
      <c r="N108" s="271"/>
      <c r="O108" s="272"/>
      <c r="P108" s="273" t="s">
        <v>145</v>
      </c>
      <c r="Q108" s="274"/>
      <c r="R108" s="271"/>
      <c r="S108" s="267"/>
      <c r="U108" s="275"/>
      <c r="V108" s="267"/>
      <c r="W108" s="267"/>
      <c r="X108" s="267"/>
      <c r="Y108" s="263"/>
      <c r="Z108" s="114"/>
      <c r="AA108" s="114"/>
      <c r="AB108" s="114"/>
      <c r="AC108" s="114"/>
      <c r="AD108" s="114"/>
      <c r="AE108" s="114"/>
      <c r="AF108" s="114"/>
      <c r="AG108" s="114"/>
      <c r="AH108" s="276"/>
      <c r="AI108" s="276"/>
      <c r="AJ108" s="276"/>
      <c r="AK108" s="276"/>
      <c r="AL108" s="276"/>
      <c r="AM108" s="276"/>
      <c r="AN108" s="276"/>
      <c r="AO108" s="276"/>
    </row>
    <row r="109" spans="1:41" s="277" customFormat="1" ht="17.25" customHeight="1">
      <c r="A109" s="278"/>
      <c r="B109" s="266" t="s">
        <v>146</v>
      </c>
      <c r="C109" s="266"/>
      <c r="D109" s="266"/>
      <c r="E109" s="266"/>
      <c r="F109" s="279"/>
      <c r="G109" s="280"/>
      <c r="H109" s="281">
        <f>IF(H108=0,0,H108*W101/C101)</f>
        <v>0</v>
      </c>
      <c r="I109" s="282" t="s">
        <v>92</v>
      </c>
      <c r="J109" s="282"/>
      <c r="K109" s="282"/>
      <c r="L109" s="282"/>
      <c r="M109" s="282"/>
      <c r="N109" s="282"/>
      <c r="O109" s="283"/>
      <c r="P109" s="284"/>
      <c r="Q109" s="284"/>
      <c r="R109" s="282"/>
      <c r="S109" s="285"/>
      <c r="T109" s="286"/>
      <c r="U109" s="286"/>
      <c r="V109" s="285"/>
      <c r="W109" s="285"/>
      <c r="X109" s="287"/>
      <c r="Y109" s="263"/>
      <c r="Z109" s="288"/>
      <c r="AA109" s="288"/>
      <c r="AB109" s="288"/>
      <c r="AC109" s="288"/>
      <c r="AD109" s="288"/>
      <c r="AE109" s="288"/>
      <c r="AF109" s="288"/>
      <c r="AG109" s="288"/>
      <c r="AH109" s="278"/>
      <c r="AI109" s="278"/>
      <c r="AJ109" s="278"/>
      <c r="AK109" s="278"/>
      <c r="AL109" s="278"/>
      <c r="AM109" s="278"/>
      <c r="AN109" s="278"/>
      <c r="AO109" s="278"/>
    </row>
    <row r="110" spans="1:41" ht="17.25" customHeight="1">
      <c r="A110" s="265"/>
      <c r="B110" s="266" t="s">
        <v>147</v>
      </c>
      <c r="C110" s="289"/>
      <c r="D110" s="289"/>
      <c r="E110" s="289"/>
      <c r="F110" s="289"/>
      <c r="G110" s="290"/>
      <c r="H110" s="291">
        <f>IF(AND(H108&gt;0,ISNUMBER(R101)),R101/C101*H108,0)</f>
        <v>0</v>
      </c>
      <c r="I110" s="292" t="s">
        <v>91</v>
      </c>
      <c r="J110" s="292"/>
      <c r="K110" s="292"/>
      <c r="L110" s="292"/>
      <c r="M110" s="292"/>
      <c r="N110" s="292"/>
      <c r="O110" s="293"/>
      <c r="P110" s="294" t="s">
        <v>148</v>
      </c>
      <c r="Q110" s="295"/>
      <c r="R110" s="292"/>
      <c r="S110" s="285"/>
      <c r="T110" s="296"/>
      <c r="U110" s="297" t="s">
        <v>149</v>
      </c>
      <c r="V110" s="298"/>
      <c r="W110" s="298"/>
      <c r="X110" s="267"/>
      <c r="Y110" s="262"/>
      <c r="Z110" s="114"/>
      <c r="AA110" s="114"/>
      <c r="AB110" s="114"/>
      <c r="AC110" s="114"/>
      <c r="AD110" s="114"/>
      <c r="AE110" s="114"/>
      <c r="AF110" s="114"/>
      <c r="AG110" s="114"/>
      <c r="AH110" s="276"/>
      <c r="AI110" s="276"/>
      <c r="AJ110" s="276"/>
      <c r="AK110" s="276"/>
      <c r="AL110" s="276"/>
      <c r="AM110" s="276"/>
      <c r="AN110" s="276"/>
      <c r="AO110" s="276"/>
    </row>
    <row r="111" spans="1:36" ht="17.25" customHeight="1">
      <c r="A111" s="265"/>
      <c r="B111" s="266" t="s">
        <v>150</v>
      </c>
      <c r="C111" s="289"/>
      <c r="D111" s="289"/>
      <c r="E111" s="289"/>
      <c r="F111" s="289"/>
      <c r="G111" s="290"/>
      <c r="H111" s="293"/>
      <c r="I111" s="292" t="s">
        <v>92</v>
      </c>
      <c r="J111" s="293"/>
      <c r="K111" s="292"/>
      <c r="L111" s="292"/>
      <c r="M111" s="292"/>
      <c r="N111" s="285"/>
      <c r="O111" s="299"/>
      <c r="P111" s="299"/>
      <c r="Q111" s="298"/>
      <c r="R111" s="298"/>
      <c r="S111" s="298"/>
      <c r="T111" s="267"/>
      <c r="U111" s="262"/>
      <c r="V111" s="264"/>
      <c r="W111" s="114"/>
      <c r="X111" s="114"/>
      <c r="Y111" s="114"/>
      <c r="Z111" s="114"/>
      <c r="AA111" s="114"/>
      <c r="AB111" s="114"/>
      <c r="AC111" s="276"/>
      <c r="AD111" s="276"/>
      <c r="AE111" s="276"/>
      <c r="AF111" s="276"/>
      <c r="AG111" s="276"/>
      <c r="AH111" s="276"/>
      <c r="AI111" s="276"/>
      <c r="AJ111" s="276"/>
    </row>
    <row r="112" spans="1:36" ht="17.25" customHeight="1">
      <c r="A112" s="265"/>
      <c r="B112" s="289" t="s">
        <v>151</v>
      </c>
      <c r="C112" s="266"/>
      <c r="D112" s="266"/>
      <c r="E112" s="266"/>
      <c r="F112" s="266"/>
      <c r="G112" s="280"/>
      <c r="H112" s="300"/>
      <c r="I112" s="301"/>
      <c r="J112" s="300"/>
      <c r="K112" s="282"/>
      <c r="L112" s="282"/>
      <c r="M112" s="282"/>
      <c r="N112" s="302"/>
      <c r="O112" s="303"/>
      <c r="P112" s="303"/>
      <c r="Q112" s="304"/>
      <c r="R112" s="287"/>
      <c r="S112" s="304"/>
      <c r="T112" s="267"/>
      <c r="U112" s="262"/>
      <c r="V112" s="264"/>
      <c r="W112" s="114"/>
      <c r="X112" s="114"/>
      <c r="Y112" s="114"/>
      <c r="Z112" s="114"/>
      <c r="AA112" s="114"/>
      <c r="AB112" s="114"/>
      <c r="AC112" s="276"/>
      <c r="AD112" s="276"/>
      <c r="AE112" s="276"/>
      <c r="AF112" s="276"/>
      <c r="AG112" s="276"/>
      <c r="AH112" s="276"/>
      <c r="AI112" s="276"/>
      <c r="AJ112" s="276"/>
    </row>
    <row r="113" spans="1:36" s="305" customFormat="1" ht="17.25" customHeight="1">
      <c r="A113" s="306"/>
      <c r="B113" s="307" t="s">
        <v>152</v>
      </c>
      <c r="C113" s="266"/>
      <c r="D113" s="266"/>
      <c r="E113" s="266"/>
      <c r="F113" s="266"/>
      <c r="G113" s="308"/>
      <c r="H113" s="309"/>
      <c r="I113" s="310">
        <f>W10</f>
        <v>0</v>
      </c>
      <c r="J113" s="311" t="s">
        <v>153</v>
      </c>
      <c r="K113" s="313">
        <f>IF(AND(I113&gt;0,G101&lt;&gt;" "),G101*I113/1000,0)</f>
        <v>0</v>
      </c>
      <c r="L113" s="313"/>
      <c r="M113" s="282" t="s">
        <v>92</v>
      </c>
      <c r="N113" s="298"/>
      <c r="O113" s="314"/>
      <c r="P113" s="315" t="s">
        <v>154</v>
      </c>
      <c r="Q113" s="298"/>
      <c r="R113" s="298"/>
      <c r="S113" s="298"/>
      <c r="T113" s="316"/>
      <c r="U113" s="317"/>
      <c r="V113" s="318"/>
      <c r="W113" s="319"/>
      <c r="X113" s="319"/>
      <c r="Y113" s="319"/>
      <c r="Z113" s="319"/>
      <c r="AA113" s="319"/>
      <c r="AB113" s="319"/>
      <c r="AC113" s="306"/>
      <c r="AD113" s="306"/>
      <c r="AE113" s="306"/>
      <c r="AF113" s="306"/>
      <c r="AG113" s="306"/>
      <c r="AH113" s="306"/>
      <c r="AI113" s="306"/>
      <c r="AJ113" s="306"/>
    </row>
    <row r="114" spans="1:24" s="305" customFormat="1" ht="17.25" customHeight="1">
      <c r="A114" s="306"/>
      <c r="B114" s="307" t="s">
        <v>155</v>
      </c>
      <c r="C114" s="266"/>
      <c r="D114" s="266"/>
      <c r="E114" s="266"/>
      <c r="F114" s="309" t="s">
        <v>156</v>
      </c>
      <c r="G114" s="312">
        <f>W101</f>
        <v>161.05470045577167</v>
      </c>
      <c r="H114" s="282" t="s">
        <v>92</v>
      </c>
      <c r="I114" s="266" t="s">
        <v>157</v>
      </c>
      <c r="J114" s="266"/>
      <c r="K114" s="309" t="s">
        <v>156</v>
      </c>
      <c r="L114" s="312">
        <f>G114-K113+H109</f>
        <v>161.05470045577167</v>
      </c>
      <c r="M114" s="282" t="s">
        <v>92</v>
      </c>
      <c r="O114" s="319"/>
      <c r="P114" s="319"/>
      <c r="Q114" s="319"/>
      <c r="R114" s="306"/>
      <c r="S114" s="306"/>
      <c r="T114" s="306"/>
      <c r="U114" s="306"/>
      <c r="V114" s="306"/>
      <c r="W114" s="306"/>
      <c r="X114" s="306"/>
    </row>
    <row r="115" spans="1:24" s="305" customFormat="1" ht="17.25" customHeight="1">
      <c r="A115" s="306"/>
      <c r="B115" s="307" t="s">
        <v>155</v>
      </c>
      <c r="C115" s="266"/>
      <c r="D115" s="266"/>
      <c r="E115" s="266"/>
      <c r="F115" s="309" t="s">
        <v>158</v>
      </c>
      <c r="G115" s="312">
        <f>IF(ISNUMBER(R101),R101,0)</f>
        <v>0.11199999973177888</v>
      </c>
      <c r="H115" s="320" t="s">
        <v>91</v>
      </c>
      <c r="I115" s="266" t="s">
        <v>157</v>
      </c>
      <c r="J115" s="266"/>
      <c r="K115" s="309" t="s">
        <v>158</v>
      </c>
      <c r="L115" s="312">
        <f>IF(ISNUMBER(R101),R101+H110,0)</f>
        <v>0.11199999973177888</v>
      </c>
      <c r="M115" s="320" t="s">
        <v>91</v>
      </c>
      <c r="O115" s="319"/>
      <c r="P115" s="294" t="s">
        <v>148</v>
      </c>
      <c r="Q115" s="319"/>
      <c r="R115" s="306"/>
      <c r="S115" s="306"/>
      <c r="T115" s="306"/>
      <c r="U115" s="297" t="s">
        <v>159</v>
      </c>
      <c r="V115" s="306"/>
      <c r="W115" s="306"/>
      <c r="X115" s="306"/>
    </row>
    <row r="119" ht="15" customHeight="1" thickBot="1">
      <c r="G119" s="256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4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2022-05-23T20:09:08Z</dcterms:modified>
  <cp:category/>
  <cp:version/>
  <cp:contentType/>
  <cp:contentStatus/>
</cp:coreProperties>
</file>